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66901\Downloads\"/>
    </mc:Choice>
  </mc:AlternateContent>
  <xr:revisionPtr revIDLastSave="0" documentId="8_{291BB9DD-54CA-4B92-9B5B-C4513DD382C9}" xr6:coauthVersionLast="47" xr6:coauthVersionMax="47" xr10:uidLastSave="{00000000-0000-0000-0000-000000000000}"/>
  <bookViews>
    <workbookView showSheetTabs="0" xWindow="3030" yWindow="3030" windowWidth="21600" windowHeight="11880" tabRatio="744" xr2:uid="{AD72EA00-F9A9-4B03-B4B7-705BD01ED6E3}"/>
  </bookViews>
  <sheets>
    <sheet name="Economic" sheetId="5" r:id="rId1"/>
    <sheet name="Employee" sheetId="6" r:id="rId2"/>
    <sheet name="Clinical Staff (only doctors)" sheetId="11" r:id="rId3"/>
    <sheet name="Occupational Health and Safety" sheetId="12" r:id="rId4"/>
    <sheet name="GHG&amp;Energy" sheetId="13" r:id="rId5"/>
    <sheet name="Water" sheetId="4" r:id="rId6"/>
    <sheet name="Waste" sheetId="15" r:id="rId7"/>
    <sheet name="Coverage" sheetId="9" r:id="rId8"/>
    <sheet name="GRI Content Index" sheetId="16" r:id="rId9"/>
    <sheet name="SASB" sheetId="17" r:id="rId10"/>
  </sheets>
  <definedNames>
    <definedName name="_xlnm._FilterDatabase" localSheetId="2" hidden="1">'Clinical Staff (only doctors)'!$A$5:$Q$5</definedName>
    <definedName name="_xlnm._FilterDatabase" localSheetId="1" hidden="1">Employee!$A$5:$O$5</definedName>
    <definedName name="_xlnm._FilterDatabase" localSheetId="4" hidden="1">'GHG&amp;Energy'!$A$5:$J$5</definedName>
    <definedName name="_xlnm._FilterDatabase" localSheetId="8" hidden="1">'GRI Content Index'!$A$5:$A$5</definedName>
    <definedName name="_xlnm._FilterDatabase" localSheetId="3" hidden="1">'Occupational Health and Safety'!$A$5:$J$5</definedName>
    <definedName name="_xlnm._FilterDatabase" localSheetId="9" hidden="1">SASB!#REF!</definedName>
    <definedName name="_xlnm.Print_Area" localSheetId="2">'Clinical Staff (only doctors)'!$A$4:$Q$125</definedName>
    <definedName name="_xlnm.Print_Area" localSheetId="7">Coverage!$A$4:$J$103</definedName>
    <definedName name="_xlnm.Print_Area" localSheetId="0">Economic!$A$4:$H$14</definedName>
    <definedName name="_xlnm.Print_Area" localSheetId="1">Employee!$A$4:$P$388</definedName>
    <definedName name="_xlnm.Print_Area" localSheetId="4">'GHG&amp;Energy'!$A$4:$J$46</definedName>
    <definedName name="_xlnm.Print_Area" localSheetId="8">'GRI Content Index'!$A$4:$D$117</definedName>
    <definedName name="_xlnm.Print_Area" localSheetId="3">'Occupational Health and Safety'!$A$4:$J$29</definedName>
    <definedName name="_xlnm.Print_Area" localSheetId="9">SASB!$A$5:$D$35</definedName>
    <definedName name="_xlnm.Print_Area" localSheetId="6">Waste!$A$4:$J$59</definedName>
    <definedName name="_xlnm.Print_Area" localSheetId="5">Water!$A$4:$J$46</definedName>
    <definedName name="_xlnm.Print_Titles" localSheetId="2">'Clinical Staff (only doctors)'!$4:$6</definedName>
    <definedName name="_xlnm.Print_Titles" localSheetId="7">Coverage!$6:$8</definedName>
    <definedName name="_xlnm.Print_Titles" localSheetId="1">Employee!$4:$6</definedName>
    <definedName name="_xlnm.Print_Titles" localSheetId="4">'GHG&amp;Energy'!$4:$5</definedName>
    <definedName name="_xlnm.Print_Titles" localSheetId="8">'GRI Content Index'!$9:$9</definedName>
    <definedName name="_xlnm.Print_Titles" localSheetId="3">'Occupational Health and Safety'!$4:$5</definedName>
    <definedName name="_xlnm.Print_Titles" localSheetId="9">SASB!$5:$5</definedName>
    <definedName name="_xlnm.Print_Titles" localSheetId="6">Waste!$4:$5</definedName>
    <definedName name="_xlnm.Print_Titles" localSheetId="5">Water!$4:$5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3" l="1"/>
  <c r="G13" i="13"/>
  <c r="H13" i="13"/>
  <c r="I13" i="13"/>
  <c r="E13" i="13"/>
  <c r="I42" i="13"/>
  <c r="I39" i="13"/>
  <c r="I36" i="13"/>
  <c r="I37" i="13"/>
  <c r="I34" i="13"/>
  <c r="I32" i="13"/>
  <c r="I31" i="13"/>
  <c r="I41" i="13" s="1"/>
  <c r="I14" i="13"/>
  <c r="I7" i="13"/>
  <c r="I12" i="13" s="1"/>
  <c r="I37" i="4"/>
  <c r="I30" i="4"/>
  <c r="I19" i="4"/>
  <c r="I7" i="4" s="1"/>
  <c r="I9" i="4"/>
  <c r="I8" i="4" s="1"/>
  <c r="I54" i="15"/>
  <c r="I49" i="15"/>
  <c r="I48" i="15"/>
  <c r="I43" i="15"/>
  <c r="I38" i="15"/>
  <c r="I37" i="15"/>
  <c r="I32" i="15" s="1"/>
  <c r="I36" i="15"/>
  <c r="I35" i="15"/>
  <c r="I34" i="15"/>
  <c r="I33" i="15"/>
  <c r="I28" i="15"/>
  <c r="I24" i="15"/>
  <c r="I23" i="15"/>
  <c r="I13" i="15" s="1"/>
  <c r="I19" i="15"/>
  <c r="I15" i="15"/>
  <c r="I14" i="15" s="1"/>
  <c r="I7" i="15" s="1"/>
  <c r="I6" i="15" s="1"/>
  <c r="I59" i="15" s="1"/>
  <c r="I12" i="15"/>
  <c r="I11" i="15"/>
  <c r="I10" i="15"/>
  <c r="I9" i="15"/>
  <c r="I8" i="15"/>
  <c r="H10" i="15"/>
  <c r="H11" i="15"/>
  <c r="H12" i="15"/>
  <c r="H19" i="4"/>
  <c r="G19" i="4"/>
  <c r="G7" i="4" s="1"/>
  <c r="N353" i="6"/>
  <c r="N318" i="6"/>
  <c r="N314" i="6"/>
  <c r="O321" i="6" s="1"/>
  <c r="N48" i="11"/>
  <c r="N52" i="11"/>
  <c r="N56" i="11"/>
  <c r="N60" i="11"/>
  <c r="N64" i="11"/>
  <c r="N68" i="11"/>
  <c r="N72" i="11"/>
  <c r="N76" i="11"/>
  <c r="N81" i="11"/>
  <c r="N85" i="11"/>
  <c r="N87" i="11"/>
  <c r="N88" i="11"/>
  <c r="O88" i="11"/>
  <c r="N89" i="11"/>
  <c r="N91" i="11"/>
  <c r="N92" i="11"/>
  <c r="O92" i="11"/>
  <c r="N94" i="11"/>
  <c r="N98" i="11"/>
  <c r="N100" i="11"/>
  <c r="N101" i="11"/>
  <c r="O101" i="11"/>
  <c r="N102" i="11"/>
  <c r="N104" i="11"/>
  <c r="N105" i="11"/>
  <c r="O105" i="11"/>
  <c r="N106" i="11"/>
  <c r="N110" i="11"/>
  <c r="N112" i="11"/>
  <c r="N113" i="11"/>
  <c r="O113" i="11"/>
  <c r="N114" i="11"/>
  <c r="N116" i="11"/>
  <c r="N117" i="11"/>
  <c r="O117" i="11"/>
  <c r="N119" i="11"/>
  <c r="N124" i="11"/>
  <c r="N40" i="11"/>
  <c r="N44" i="11"/>
  <c r="N36" i="11"/>
  <c r="N32" i="11"/>
  <c r="N28" i="11"/>
  <c r="N24" i="11"/>
  <c r="N20" i="11"/>
  <c r="N16" i="11"/>
  <c r="N12" i="11"/>
  <c r="N8" i="11"/>
  <c r="N8" i="6"/>
  <c r="N317" i="6" s="1"/>
  <c r="N13" i="6"/>
  <c r="N11" i="6"/>
  <c r="J13" i="6"/>
  <c r="L13" i="6"/>
  <c r="F13" i="6"/>
  <c r="H13" i="6"/>
  <c r="D13" i="6"/>
  <c r="L170" i="6"/>
  <c r="M172" i="6" s="1"/>
  <c r="L89" i="6"/>
  <c r="L57" i="6"/>
  <c r="L11" i="6"/>
  <c r="G54" i="15"/>
  <c r="G49" i="15"/>
  <c r="G43" i="15"/>
  <c r="G38" i="15"/>
  <c r="G37" i="15" s="1"/>
  <c r="G36" i="15"/>
  <c r="G35" i="15"/>
  <c r="G34" i="15"/>
  <c r="G33" i="15"/>
  <c r="G28" i="15"/>
  <c r="G24" i="15"/>
  <c r="G19" i="15"/>
  <c r="G15" i="15"/>
  <c r="G14" i="15" s="1"/>
  <c r="G7" i="15" s="1"/>
  <c r="G12" i="15"/>
  <c r="G11" i="15"/>
  <c r="G10" i="15"/>
  <c r="G37" i="4"/>
  <c r="G30" i="4"/>
  <c r="G29" i="4" s="1"/>
  <c r="G9" i="4"/>
  <c r="G8" i="4" s="1"/>
  <c r="G41" i="4" s="1"/>
  <c r="H34" i="13"/>
  <c r="G42" i="13"/>
  <c r="G39" i="13"/>
  <c r="G36" i="13"/>
  <c r="G34" i="13"/>
  <c r="G31" i="13"/>
  <c r="G40" i="13" s="1"/>
  <c r="G14" i="13"/>
  <c r="G7" i="13"/>
  <c r="G12" i="13" s="1"/>
  <c r="L124" i="11"/>
  <c r="L119" i="11"/>
  <c r="L114" i="11"/>
  <c r="L110" i="11"/>
  <c r="L106" i="11"/>
  <c r="L102" i="11"/>
  <c r="L98" i="11"/>
  <c r="L94" i="11"/>
  <c r="L89" i="11"/>
  <c r="L85" i="11"/>
  <c r="L81" i="11"/>
  <c r="L76" i="11"/>
  <c r="L72" i="11"/>
  <c r="L68" i="11"/>
  <c r="L64" i="11"/>
  <c r="L60" i="11"/>
  <c r="L56" i="11"/>
  <c r="L52" i="11"/>
  <c r="L48" i="11"/>
  <c r="L44" i="11"/>
  <c r="L40" i="11"/>
  <c r="L36" i="11"/>
  <c r="L32" i="11"/>
  <c r="L28" i="11"/>
  <c r="L24" i="11"/>
  <c r="L20" i="11"/>
  <c r="L16" i="11"/>
  <c r="L12" i="11"/>
  <c r="L8" i="11"/>
  <c r="J124" i="11"/>
  <c r="J119" i="11"/>
  <c r="J114" i="11"/>
  <c r="J110" i="11"/>
  <c r="J106" i="11"/>
  <c r="J117" i="11" s="1"/>
  <c r="J102" i="11"/>
  <c r="J98" i="11"/>
  <c r="J94" i="11"/>
  <c r="J89" i="11"/>
  <c r="J85" i="11"/>
  <c r="J81" i="11"/>
  <c r="J92" i="11" s="1"/>
  <c r="J76" i="11"/>
  <c r="J72" i="11"/>
  <c r="J68" i="11"/>
  <c r="J64" i="11"/>
  <c r="J60" i="11"/>
  <c r="J56" i="11"/>
  <c r="J52" i="11"/>
  <c r="J48" i="11"/>
  <c r="J44" i="11"/>
  <c r="J75" i="11" s="1"/>
  <c r="J40" i="11"/>
  <c r="J36" i="11"/>
  <c r="J32" i="11"/>
  <c r="J28" i="11"/>
  <c r="J24" i="11"/>
  <c r="J20" i="11"/>
  <c r="J16" i="11"/>
  <c r="J12" i="11"/>
  <c r="J8" i="11"/>
  <c r="L374" i="6"/>
  <c r="L372" i="6"/>
  <c r="L370" i="6"/>
  <c r="L368" i="6"/>
  <c r="L366" i="6"/>
  <c r="L364" i="6"/>
  <c r="L362" i="6"/>
  <c r="L360" i="6"/>
  <c r="L357" i="6"/>
  <c r="L355" i="6"/>
  <c r="L353" i="6"/>
  <c r="L351" i="6"/>
  <c r="L346" i="6"/>
  <c r="L342" i="6"/>
  <c r="L338" i="6"/>
  <c r="L334" i="6"/>
  <c r="L330" i="6"/>
  <c r="L326" i="6"/>
  <c r="L322" i="6"/>
  <c r="L318" i="6"/>
  <c r="L314" i="6"/>
  <c r="M349" i="6" s="1"/>
  <c r="L310" i="6"/>
  <c r="L306" i="6"/>
  <c r="L302" i="6"/>
  <c r="L298" i="6"/>
  <c r="L294" i="6"/>
  <c r="L290" i="6"/>
  <c r="L286" i="6"/>
  <c r="L282" i="6"/>
  <c r="L278" i="6"/>
  <c r="M313" i="6" s="1"/>
  <c r="L260" i="6"/>
  <c r="L256" i="6"/>
  <c r="L252" i="6"/>
  <c r="L248" i="6"/>
  <c r="L244" i="6"/>
  <c r="L240" i="6"/>
  <c r="L236" i="6"/>
  <c r="L232" i="6"/>
  <c r="L228" i="6"/>
  <c r="L255" i="6" s="1"/>
  <c r="L165" i="6"/>
  <c r="L161" i="6"/>
  <c r="L157" i="6"/>
  <c r="L153" i="6"/>
  <c r="M164" i="6" s="1"/>
  <c r="L149" i="6"/>
  <c r="L145" i="6"/>
  <c r="L141" i="6"/>
  <c r="L137" i="6"/>
  <c r="L133" i="6"/>
  <c r="L129" i="6"/>
  <c r="L125" i="6"/>
  <c r="L121" i="6"/>
  <c r="L117" i="6"/>
  <c r="L113" i="6"/>
  <c r="L186" i="6" s="1"/>
  <c r="L109" i="6"/>
  <c r="L105" i="6"/>
  <c r="L101" i="6"/>
  <c r="L97" i="6"/>
  <c r="M108" i="6" s="1"/>
  <c r="L93" i="6"/>
  <c r="L85" i="6"/>
  <c r="L81" i="6"/>
  <c r="L92" i="6" s="1"/>
  <c r="L77" i="6"/>
  <c r="L73" i="6"/>
  <c r="L69" i="6"/>
  <c r="L65" i="6"/>
  <c r="L61" i="6"/>
  <c r="L53" i="6"/>
  <c r="L49" i="6"/>
  <c r="L45" i="6"/>
  <c r="L41" i="6"/>
  <c r="L36" i="6"/>
  <c r="L32" i="6"/>
  <c r="L28" i="6"/>
  <c r="L24" i="6"/>
  <c r="L35" i="6" s="1"/>
  <c r="L20" i="6"/>
  <c r="L18" i="6"/>
  <c r="L15" i="6"/>
  <c r="L17" i="6" s="1"/>
  <c r="L8" i="6"/>
  <c r="M231" i="6" s="1"/>
  <c r="N377" i="6"/>
  <c r="N374" i="6"/>
  <c r="N372" i="6"/>
  <c r="N370" i="6"/>
  <c r="N368" i="6"/>
  <c r="N366" i="6"/>
  <c r="N364" i="6"/>
  <c r="N362" i="6"/>
  <c r="N360" i="6"/>
  <c r="N357" i="6"/>
  <c r="N355" i="6"/>
  <c r="N351" i="6"/>
  <c r="N346" i="6"/>
  <c r="N342" i="6"/>
  <c r="N338" i="6"/>
  <c r="N334" i="6"/>
  <c r="N330" i="6"/>
  <c r="N326" i="6"/>
  <c r="N322" i="6"/>
  <c r="N310" i="6"/>
  <c r="N306" i="6"/>
  <c r="N302" i="6"/>
  <c r="N298" i="6"/>
  <c r="N294" i="6"/>
  <c r="N290" i="6"/>
  <c r="N286" i="6"/>
  <c r="N282" i="6"/>
  <c r="N278" i="6"/>
  <c r="N272" i="6"/>
  <c r="N270" i="6"/>
  <c r="N268" i="6"/>
  <c r="N260" i="6"/>
  <c r="N256" i="6"/>
  <c r="N252" i="6"/>
  <c r="N248" i="6"/>
  <c r="N244" i="6"/>
  <c r="N240" i="6"/>
  <c r="N236" i="6"/>
  <c r="N232" i="6"/>
  <c r="N228" i="6"/>
  <c r="O172" i="6"/>
  <c r="N172" i="6"/>
  <c r="N165" i="6"/>
  <c r="N161" i="6"/>
  <c r="N157" i="6"/>
  <c r="N153" i="6"/>
  <c r="N164" i="6" s="1"/>
  <c r="N149" i="6"/>
  <c r="N145" i="6"/>
  <c r="N141" i="6"/>
  <c r="N137" i="6"/>
  <c r="N144" i="6" s="1"/>
  <c r="N133" i="6"/>
  <c r="N135" i="6" s="1"/>
  <c r="N129" i="6"/>
  <c r="N131" i="6" s="1"/>
  <c r="N125" i="6"/>
  <c r="N121" i="6"/>
  <c r="N117" i="6"/>
  <c r="N113" i="6"/>
  <c r="N128" i="6" s="1"/>
  <c r="N109" i="6"/>
  <c r="N105" i="6"/>
  <c r="N101" i="6"/>
  <c r="N97" i="6"/>
  <c r="O99" i="6" s="1"/>
  <c r="N93" i="6"/>
  <c r="N89" i="6"/>
  <c r="N85" i="6"/>
  <c r="N81" i="6"/>
  <c r="O92" i="6" s="1"/>
  <c r="N77" i="6"/>
  <c r="N73" i="6"/>
  <c r="N69" i="6"/>
  <c r="N65" i="6"/>
  <c r="O76" i="6" s="1"/>
  <c r="N61" i="6"/>
  <c r="N57" i="6"/>
  <c r="N53" i="6"/>
  <c r="N49" i="6"/>
  <c r="N51" i="6" s="1"/>
  <c r="N45" i="6"/>
  <c r="N41" i="6"/>
  <c r="O43" i="6" s="1"/>
  <c r="N36" i="6"/>
  <c r="N32" i="6"/>
  <c r="N28" i="6"/>
  <c r="N24" i="6"/>
  <c r="O39" i="6" s="1"/>
  <c r="N20" i="6"/>
  <c r="N18" i="6"/>
  <c r="N15" i="6"/>
  <c r="O17" i="6" s="1"/>
  <c r="J374" i="6"/>
  <c r="J372" i="6"/>
  <c r="J370" i="6"/>
  <c r="J368" i="6"/>
  <c r="J366" i="6"/>
  <c r="J364" i="6"/>
  <c r="J362" i="6"/>
  <c r="J360" i="6"/>
  <c r="J357" i="6"/>
  <c r="J355" i="6"/>
  <c r="J353" i="6"/>
  <c r="J351" i="6"/>
  <c r="J346" i="6"/>
  <c r="J342" i="6"/>
  <c r="J338" i="6"/>
  <c r="J334" i="6"/>
  <c r="J330" i="6"/>
  <c r="J326" i="6"/>
  <c r="J322" i="6"/>
  <c r="J318" i="6"/>
  <c r="J314" i="6"/>
  <c r="J321" i="6" s="1"/>
  <c r="J310" i="6"/>
  <c r="J306" i="6"/>
  <c r="J302" i="6"/>
  <c r="J298" i="6"/>
  <c r="J294" i="6"/>
  <c r="J290" i="6"/>
  <c r="J286" i="6"/>
  <c r="J282" i="6"/>
  <c r="J278" i="6"/>
  <c r="J309" i="6" s="1"/>
  <c r="J272" i="6"/>
  <c r="J270" i="6"/>
  <c r="J268" i="6"/>
  <c r="J260" i="6"/>
  <c r="J256" i="6"/>
  <c r="J252" i="6"/>
  <c r="J248" i="6"/>
  <c r="J244" i="6"/>
  <c r="J240" i="6"/>
  <c r="J236" i="6"/>
  <c r="J232" i="6"/>
  <c r="J228" i="6"/>
  <c r="K263" i="6" s="1"/>
  <c r="J170" i="6"/>
  <c r="J172" i="6" s="1"/>
  <c r="J165" i="6"/>
  <c r="J161" i="6"/>
  <c r="J157" i="6"/>
  <c r="J153" i="6"/>
  <c r="J168" i="6" s="1"/>
  <c r="J149" i="6"/>
  <c r="J145" i="6"/>
  <c r="J141" i="6"/>
  <c r="J137" i="6"/>
  <c r="K148" i="6" s="1"/>
  <c r="J133" i="6"/>
  <c r="K135" i="6" s="1"/>
  <c r="J129" i="6"/>
  <c r="K131" i="6" s="1"/>
  <c r="J125" i="6"/>
  <c r="J121" i="6"/>
  <c r="J117" i="6"/>
  <c r="J113" i="6"/>
  <c r="J124" i="6" s="1"/>
  <c r="J109" i="6"/>
  <c r="J105" i="6"/>
  <c r="J101" i="6"/>
  <c r="J97" i="6"/>
  <c r="K112" i="6" s="1"/>
  <c r="J93" i="6"/>
  <c r="J89" i="6"/>
  <c r="J85" i="6"/>
  <c r="J81" i="6"/>
  <c r="K92" i="6" s="1"/>
  <c r="J77" i="6"/>
  <c r="J73" i="6"/>
  <c r="J69" i="6"/>
  <c r="J65" i="6"/>
  <c r="J76" i="6" s="1"/>
  <c r="J61" i="6"/>
  <c r="J57" i="6"/>
  <c r="J53" i="6"/>
  <c r="J49" i="6"/>
  <c r="J64" i="6" s="1"/>
  <c r="J45" i="6"/>
  <c r="J41" i="6"/>
  <c r="J36" i="6"/>
  <c r="J32" i="6"/>
  <c r="J28" i="6"/>
  <c r="J24" i="6"/>
  <c r="J39" i="6" s="1"/>
  <c r="J20" i="6"/>
  <c r="J18" i="6"/>
  <c r="J15" i="6"/>
  <c r="K17" i="6" s="1"/>
  <c r="J11" i="6"/>
  <c r="J8" i="6"/>
  <c r="K231" i="6" s="1"/>
  <c r="H14" i="13"/>
  <c r="J221" i="6" l="1"/>
  <c r="J226" i="6"/>
  <c r="J209" i="6"/>
  <c r="J219" i="6"/>
  <c r="L209" i="6"/>
  <c r="L219" i="6"/>
  <c r="L221" i="6"/>
  <c r="L226" i="6"/>
  <c r="J181" i="6"/>
  <c r="J211" i="6"/>
  <c r="L181" i="6"/>
  <c r="L211" i="6"/>
  <c r="L199" i="6"/>
  <c r="L179" i="6"/>
  <c r="L189" i="6"/>
  <c r="J196" i="6"/>
  <c r="H196" i="6"/>
  <c r="F196" i="6"/>
  <c r="L196" i="6"/>
  <c r="J189" i="6"/>
  <c r="J179" i="6"/>
  <c r="J199" i="6"/>
  <c r="N186" i="6"/>
  <c r="N181" i="6"/>
  <c r="M43" i="6"/>
  <c r="N189" i="6"/>
  <c r="N191" i="6"/>
  <c r="N196" i="6"/>
  <c r="N179" i="6"/>
  <c r="N226" i="6"/>
  <c r="N216" i="6"/>
  <c r="L216" i="6"/>
  <c r="J216" i="6"/>
  <c r="L206" i="6"/>
  <c r="N206" i="6"/>
  <c r="J206" i="6"/>
  <c r="N321" i="6"/>
  <c r="J258" i="6"/>
  <c r="L320" i="6"/>
  <c r="K259" i="6"/>
  <c r="N320" i="6"/>
  <c r="J320" i="6"/>
  <c r="J259" i="6"/>
  <c r="M39" i="6"/>
  <c r="L258" i="6"/>
  <c r="N221" i="6"/>
  <c r="N316" i="6"/>
  <c r="O10" i="6"/>
  <c r="L172" i="6"/>
  <c r="K321" i="6"/>
  <c r="L201" i="6"/>
  <c r="L59" i="6"/>
  <c r="O317" i="6"/>
  <c r="M321" i="6"/>
  <c r="L321" i="6"/>
  <c r="J201" i="6"/>
  <c r="I40" i="13"/>
  <c r="G41" i="13"/>
  <c r="I29" i="4"/>
  <c r="I6" i="4"/>
  <c r="G9" i="15"/>
  <c r="G23" i="15"/>
  <c r="G48" i="15"/>
  <c r="G32" i="15" s="1"/>
  <c r="G6" i="4"/>
  <c r="G42" i="4" s="1"/>
  <c r="G37" i="13"/>
  <c r="K43" i="11"/>
  <c r="J27" i="11"/>
  <c r="J14" i="11"/>
  <c r="J38" i="11"/>
  <c r="J78" i="11"/>
  <c r="J100" i="11"/>
  <c r="J104" i="11"/>
  <c r="J112" i="11"/>
  <c r="M43" i="11"/>
  <c r="M97" i="11"/>
  <c r="L97" i="11"/>
  <c r="L43" i="11"/>
  <c r="M39" i="11"/>
  <c r="L39" i="11"/>
  <c r="L35" i="11"/>
  <c r="M31" i="11"/>
  <c r="L31" i="11"/>
  <c r="L27" i="11"/>
  <c r="M23" i="11"/>
  <c r="L23" i="11"/>
  <c r="L19" i="11"/>
  <c r="M15" i="11"/>
  <c r="L15" i="11"/>
  <c r="M10" i="11"/>
  <c r="L10" i="11"/>
  <c r="L14" i="11"/>
  <c r="L18" i="11"/>
  <c r="L22" i="11"/>
  <c r="L26" i="11"/>
  <c r="L30" i="11"/>
  <c r="L34" i="11"/>
  <c r="L38" i="11"/>
  <c r="L42" i="11"/>
  <c r="L75" i="11"/>
  <c r="M79" i="11"/>
  <c r="L79" i="11"/>
  <c r="M75" i="11"/>
  <c r="M71" i="11"/>
  <c r="L71" i="11"/>
  <c r="M67" i="11"/>
  <c r="M63" i="11"/>
  <c r="L63" i="11"/>
  <c r="M59" i="11"/>
  <c r="M55" i="11"/>
  <c r="L55" i="11"/>
  <c r="M51" i="11"/>
  <c r="M46" i="11"/>
  <c r="L46" i="11"/>
  <c r="L50" i="11"/>
  <c r="L54" i="11"/>
  <c r="L58" i="11"/>
  <c r="L62" i="11"/>
  <c r="L66" i="11"/>
  <c r="L70" i="11"/>
  <c r="L74" i="11"/>
  <c r="L78" i="11"/>
  <c r="M92" i="11"/>
  <c r="M88" i="11"/>
  <c r="L88" i="11"/>
  <c r="L87" i="11"/>
  <c r="L91" i="11"/>
  <c r="L96" i="11"/>
  <c r="M105" i="11"/>
  <c r="L105" i="11"/>
  <c r="M101" i="11"/>
  <c r="L100" i="11"/>
  <c r="L104" i="11"/>
  <c r="M117" i="11"/>
  <c r="M113" i="11"/>
  <c r="L113" i="11"/>
  <c r="L112" i="11"/>
  <c r="L116" i="11"/>
  <c r="N83" i="11"/>
  <c r="N84" i="11"/>
  <c r="O84" i="11"/>
  <c r="N96" i="11"/>
  <c r="N97" i="11"/>
  <c r="O97" i="11"/>
  <c r="N108" i="11"/>
  <c r="N109" i="11"/>
  <c r="O109" i="11"/>
  <c r="N39" i="11"/>
  <c r="O39" i="11"/>
  <c r="N42" i="11"/>
  <c r="N43" i="11"/>
  <c r="O43" i="11"/>
  <c r="N35" i="11"/>
  <c r="O35" i="11"/>
  <c r="N31" i="11"/>
  <c r="O31" i="11"/>
  <c r="N27" i="11"/>
  <c r="O27" i="11"/>
  <c r="N23" i="11"/>
  <c r="O23" i="11"/>
  <c r="N19" i="11"/>
  <c r="O19" i="11"/>
  <c r="N15" i="11"/>
  <c r="O15" i="11"/>
  <c r="N10" i="11"/>
  <c r="O10" i="11"/>
  <c r="N14" i="11"/>
  <c r="N18" i="11"/>
  <c r="N22" i="11"/>
  <c r="N26" i="11"/>
  <c r="N30" i="11"/>
  <c r="N34" i="11"/>
  <c r="N38" i="11"/>
  <c r="N50" i="11"/>
  <c r="N51" i="11"/>
  <c r="O51" i="11"/>
  <c r="N54" i="11"/>
  <c r="N55" i="11"/>
  <c r="O55" i="11"/>
  <c r="N58" i="11"/>
  <c r="N59" i="11"/>
  <c r="O59" i="11"/>
  <c r="N62" i="11"/>
  <c r="N63" i="11"/>
  <c r="O63" i="11"/>
  <c r="N66" i="11"/>
  <c r="N67" i="11"/>
  <c r="O67" i="11"/>
  <c r="N70" i="11"/>
  <c r="N71" i="11"/>
  <c r="O71" i="11"/>
  <c r="N74" i="11"/>
  <c r="N75" i="11"/>
  <c r="O75" i="11"/>
  <c r="N78" i="11"/>
  <c r="N79" i="11"/>
  <c r="O79" i="11"/>
  <c r="N46" i="11"/>
  <c r="O46" i="11"/>
  <c r="J246" i="6"/>
  <c r="J300" i="6"/>
  <c r="J337" i="6"/>
  <c r="K345" i="6"/>
  <c r="J340" i="6"/>
  <c r="N147" i="6"/>
  <c r="N151" i="6"/>
  <c r="N235" i="6"/>
  <c r="O243" i="6"/>
  <c r="N234" i="6"/>
  <c r="N258" i="6"/>
  <c r="O309" i="6"/>
  <c r="O293" i="6"/>
  <c r="O285" i="6"/>
  <c r="N349" i="6"/>
  <c r="N337" i="6"/>
  <c r="N324" i="6"/>
  <c r="N328" i="6"/>
  <c r="N332" i="6"/>
  <c r="N340" i="6"/>
  <c r="L135" i="6"/>
  <c r="L288" i="6"/>
  <c r="M247" i="6"/>
  <c r="L251" i="6"/>
  <c r="L246" i="6"/>
  <c r="L238" i="6"/>
  <c r="L234" i="6"/>
  <c r="L262" i="6"/>
  <c r="L159" i="6"/>
  <c r="L167" i="6"/>
  <c r="L148" i="6"/>
  <c r="M152" i="6"/>
  <c r="M148" i="6"/>
  <c r="L144" i="6"/>
  <c r="M139" i="6"/>
  <c r="L143" i="6"/>
  <c r="L151" i="6"/>
  <c r="L131" i="6"/>
  <c r="M131" i="6"/>
  <c r="L128" i="6"/>
  <c r="L127" i="6"/>
  <c r="M124" i="6"/>
  <c r="L120" i="6"/>
  <c r="L115" i="6"/>
  <c r="L119" i="6"/>
  <c r="L91" i="6"/>
  <c r="L80" i="6"/>
  <c r="L71" i="6"/>
  <c r="L38" i="6"/>
  <c r="O26" i="6"/>
  <c r="O259" i="6"/>
  <c r="N288" i="6"/>
  <c r="O333" i="6"/>
  <c r="L55" i="6"/>
  <c r="L75" i="6"/>
  <c r="L103" i="6"/>
  <c r="M120" i="6"/>
  <c r="M239" i="6"/>
  <c r="M251" i="6"/>
  <c r="M263" i="6"/>
  <c r="M289" i="6"/>
  <c r="O47" i="6"/>
  <c r="O139" i="6"/>
  <c r="N242" i="6"/>
  <c r="M56" i="6"/>
  <c r="L79" i="6"/>
  <c r="L123" i="6"/>
  <c r="L139" i="6"/>
  <c r="L242" i="6"/>
  <c r="L313" i="6"/>
  <c r="N30" i="6"/>
  <c r="M80" i="6"/>
  <c r="L111" i="6"/>
  <c r="L243" i="6"/>
  <c r="L292" i="6"/>
  <c r="O31" i="6"/>
  <c r="N175" i="6"/>
  <c r="N296" i="6"/>
  <c r="L63" i="6"/>
  <c r="L230" i="6"/>
  <c r="M255" i="6"/>
  <c r="L300" i="6"/>
  <c r="N38" i="6"/>
  <c r="N63" i="6"/>
  <c r="N211" i="6"/>
  <c r="O251" i="6"/>
  <c r="N304" i="6"/>
  <c r="M10" i="6"/>
  <c r="L67" i="6"/>
  <c r="M115" i="6"/>
  <c r="M144" i="6"/>
  <c r="M160" i="6"/>
  <c r="M235" i="6"/>
  <c r="L247" i="6"/>
  <c r="L259" i="6"/>
  <c r="L281" i="6"/>
  <c r="L304" i="6"/>
  <c r="J143" i="6"/>
  <c r="N39" i="6"/>
  <c r="L147" i="6"/>
  <c r="L250" i="6"/>
  <c r="M259" i="6"/>
  <c r="M305" i="6"/>
  <c r="L332" i="6"/>
  <c r="J75" i="6"/>
  <c r="L345" i="6"/>
  <c r="J55" i="6"/>
  <c r="J111" i="6"/>
  <c r="K160" i="6"/>
  <c r="J312" i="6"/>
  <c r="J329" i="6"/>
  <c r="N34" i="6"/>
  <c r="N219" i="6"/>
  <c r="N312" i="6"/>
  <c r="N329" i="6"/>
  <c r="O341" i="6"/>
  <c r="M26" i="6"/>
  <c r="L43" i="6"/>
  <c r="L64" i="6"/>
  <c r="L76" i="6"/>
  <c r="M128" i="6"/>
  <c r="L152" i="6"/>
  <c r="L168" i="6"/>
  <c r="L235" i="6"/>
  <c r="M243" i="6"/>
  <c r="M281" i="6"/>
  <c r="L296" i="6"/>
  <c r="M345" i="6"/>
  <c r="J103" i="6"/>
  <c r="J163" i="6"/>
  <c r="J332" i="6"/>
  <c r="N35" i="6"/>
  <c r="N250" i="6"/>
  <c r="N344" i="6"/>
  <c r="L30" i="6"/>
  <c r="M64" i="6"/>
  <c r="M168" i="6"/>
  <c r="L254" i="6"/>
  <c r="L263" i="6"/>
  <c r="L297" i="6"/>
  <c r="L308" i="6"/>
  <c r="L336" i="6"/>
  <c r="K108" i="6"/>
  <c r="J144" i="6"/>
  <c r="J316" i="6"/>
  <c r="N26" i="6"/>
  <c r="O35" i="6"/>
  <c r="O235" i="6"/>
  <c r="N251" i="6"/>
  <c r="N345" i="6"/>
  <c r="L31" i="6"/>
  <c r="L284" i="6"/>
  <c r="M297" i="6"/>
  <c r="L312" i="6"/>
  <c r="L337" i="6"/>
  <c r="L348" i="6"/>
  <c r="L324" i="6"/>
  <c r="M337" i="6"/>
  <c r="K99" i="6"/>
  <c r="K124" i="6"/>
  <c r="J151" i="6"/>
  <c r="J262" i="6"/>
  <c r="K10" i="6"/>
  <c r="N280" i="6"/>
  <c r="O301" i="6"/>
  <c r="N336" i="6"/>
  <c r="O349" i="6"/>
  <c r="M35" i="6"/>
  <c r="L56" i="6"/>
  <c r="L124" i="6"/>
  <c r="L160" i="6"/>
  <c r="L239" i="6"/>
  <c r="L289" i="6"/>
  <c r="L328" i="6"/>
  <c r="L329" i="6"/>
  <c r="L340" i="6"/>
  <c r="J79" i="6"/>
  <c r="J155" i="6"/>
  <c r="J348" i="6"/>
  <c r="N31" i="6"/>
  <c r="N199" i="6"/>
  <c r="N243" i="6"/>
  <c r="N259" i="6"/>
  <c r="O325" i="6"/>
  <c r="L39" i="6"/>
  <c r="M72" i="6"/>
  <c r="L231" i="6"/>
  <c r="L280" i="6"/>
  <c r="L305" i="6"/>
  <c r="L316" i="6"/>
  <c r="M329" i="6"/>
  <c r="L344" i="6"/>
  <c r="G32" i="13"/>
  <c r="J30" i="11"/>
  <c r="J58" i="11"/>
  <c r="L83" i="11"/>
  <c r="L108" i="11"/>
  <c r="L51" i="11"/>
  <c r="L59" i="11"/>
  <c r="L67" i="11"/>
  <c r="L84" i="11"/>
  <c r="L92" i="11"/>
  <c r="L101" i="11"/>
  <c r="L109" i="11"/>
  <c r="L117" i="11"/>
  <c r="M84" i="11"/>
  <c r="M109" i="11"/>
  <c r="J18" i="11"/>
  <c r="K39" i="11"/>
  <c r="M19" i="11"/>
  <c r="M27" i="11"/>
  <c r="M35" i="11"/>
  <c r="J19" i="11"/>
  <c r="K15" i="11"/>
  <c r="J42" i="11"/>
  <c r="K59" i="11"/>
  <c r="J43" i="11"/>
  <c r="J62" i="11"/>
  <c r="K84" i="11"/>
  <c r="K109" i="11"/>
  <c r="K31" i="11"/>
  <c r="J66" i="11"/>
  <c r="J87" i="11"/>
  <c r="J34" i="11"/>
  <c r="J46" i="11"/>
  <c r="K67" i="11"/>
  <c r="J91" i="11"/>
  <c r="J116" i="11"/>
  <c r="J10" i="11"/>
  <c r="J22" i="11"/>
  <c r="J35" i="11"/>
  <c r="J50" i="11"/>
  <c r="J70" i="11"/>
  <c r="J96" i="11"/>
  <c r="K117" i="11"/>
  <c r="K10" i="11"/>
  <c r="K23" i="11"/>
  <c r="K51" i="11"/>
  <c r="J74" i="11"/>
  <c r="J26" i="11"/>
  <c r="J54" i="11"/>
  <c r="K75" i="11"/>
  <c r="K101" i="11"/>
  <c r="J55" i="11"/>
  <c r="J63" i="11"/>
  <c r="J71" i="11"/>
  <c r="J79" i="11"/>
  <c r="J88" i="11"/>
  <c r="J97" i="11"/>
  <c r="J105" i="11"/>
  <c r="J113" i="11"/>
  <c r="K92" i="11"/>
  <c r="J15" i="11"/>
  <c r="J23" i="11"/>
  <c r="J31" i="11"/>
  <c r="J39" i="11"/>
  <c r="K46" i="11"/>
  <c r="K55" i="11"/>
  <c r="K63" i="11"/>
  <c r="K71" i="11"/>
  <c r="K79" i="11"/>
  <c r="K88" i="11"/>
  <c r="K97" i="11"/>
  <c r="K105" i="11"/>
  <c r="K113" i="11"/>
  <c r="J83" i="11"/>
  <c r="J108" i="11"/>
  <c r="J51" i="11"/>
  <c r="J59" i="11"/>
  <c r="J67" i="11"/>
  <c r="J84" i="11"/>
  <c r="J101" i="11"/>
  <c r="J109" i="11"/>
  <c r="K19" i="11"/>
  <c r="K27" i="11"/>
  <c r="K35" i="11"/>
  <c r="K31" i="6"/>
  <c r="J247" i="6"/>
  <c r="N262" i="6"/>
  <c r="N297" i="6"/>
  <c r="M92" i="6"/>
  <c r="M135" i="6"/>
  <c r="L163" i="6"/>
  <c r="J87" i="6"/>
  <c r="J159" i="6"/>
  <c r="J231" i="6"/>
  <c r="J304" i="6"/>
  <c r="J345" i="6"/>
  <c r="J10" i="6"/>
  <c r="N43" i="6"/>
  <c r="O56" i="6"/>
  <c r="N230" i="6"/>
  <c r="N239" i="6"/>
  <c r="N247" i="6"/>
  <c r="N255" i="6"/>
  <c r="N263" i="6"/>
  <c r="O281" i="6"/>
  <c r="O289" i="6"/>
  <c r="O297" i="6"/>
  <c r="O305" i="6"/>
  <c r="O313" i="6"/>
  <c r="O329" i="6"/>
  <c r="O337" i="6"/>
  <c r="O345" i="6"/>
  <c r="M31" i="6"/>
  <c r="L51" i="6"/>
  <c r="L60" i="6"/>
  <c r="M67" i="6"/>
  <c r="M76" i="6"/>
  <c r="L155" i="6"/>
  <c r="L164" i="6"/>
  <c r="L175" i="6"/>
  <c r="L285" i="6"/>
  <c r="L293" i="6"/>
  <c r="L301" i="6"/>
  <c r="L309" i="6"/>
  <c r="L317" i="6"/>
  <c r="L325" i="6"/>
  <c r="L333" i="6"/>
  <c r="L341" i="6"/>
  <c r="L349" i="6"/>
  <c r="L107" i="6"/>
  <c r="L47" i="6"/>
  <c r="N56" i="6"/>
  <c r="N246" i="6"/>
  <c r="N289" i="6"/>
  <c r="J38" i="6"/>
  <c r="J234" i="6"/>
  <c r="J308" i="6"/>
  <c r="N59" i="6"/>
  <c r="N231" i="6"/>
  <c r="O239" i="6"/>
  <c r="O247" i="6"/>
  <c r="O255" i="6"/>
  <c r="O263" i="6"/>
  <c r="M51" i="6"/>
  <c r="M60" i="6"/>
  <c r="L87" i="6"/>
  <c r="L95" i="6"/>
  <c r="L104" i="6"/>
  <c r="L112" i="6"/>
  <c r="M155" i="6"/>
  <c r="M285" i="6"/>
  <c r="M293" i="6"/>
  <c r="M301" i="6"/>
  <c r="M309" i="6"/>
  <c r="M317" i="6"/>
  <c r="M325" i="6"/>
  <c r="M333" i="6"/>
  <c r="M341" i="6"/>
  <c r="K47" i="6"/>
  <c r="N254" i="6"/>
  <c r="N305" i="6"/>
  <c r="K39" i="6"/>
  <c r="K64" i="6"/>
  <c r="J17" i="6"/>
  <c r="N60" i="6"/>
  <c r="N201" i="6"/>
  <c r="O231" i="6"/>
  <c r="N284" i="6"/>
  <c r="N292" i="6"/>
  <c r="N300" i="6"/>
  <c r="N308" i="6"/>
  <c r="N348" i="6"/>
  <c r="L34" i="6"/>
  <c r="L88" i="6"/>
  <c r="L96" i="6"/>
  <c r="M104" i="6"/>
  <c r="M112" i="6"/>
  <c r="N238" i="6"/>
  <c r="N281" i="6"/>
  <c r="N313" i="6"/>
  <c r="M17" i="6"/>
  <c r="M83" i="6"/>
  <c r="J95" i="6"/>
  <c r="J255" i="6"/>
  <c r="K144" i="6"/>
  <c r="J164" i="6"/>
  <c r="J239" i="6"/>
  <c r="J284" i="6"/>
  <c r="K329" i="6"/>
  <c r="N47" i="6"/>
  <c r="O60" i="6"/>
  <c r="N209" i="6"/>
  <c r="N285" i="6"/>
  <c r="N293" i="6"/>
  <c r="N301" i="6"/>
  <c r="N309" i="6"/>
  <c r="N325" i="6"/>
  <c r="N333" i="6"/>
  <c r="N341" i="6"/>
  <c r="L10" i="6"/>
  <c r="L26" i="6"/>
  <c r="L72" i="6"/>
  <c r="M88" i="6"/>
  <c r="M96" i="6"/>
  <c r="N64" i="6"/>
  <c r="L99" i="6"/>
  <c r="L108" i="6"/>
  <c r="J30" i="6"/>
  <c r="J263" i="6"/>
  <c r="J296" i="6"/>
  <c r="N55" i="6"/>
  <c r="O64" i="6"/>
  <c r="M47" i="6"/>
  <c r="L83" i="6"/>
  <c r="M99" i="6"/>
  <c r="N160" i="6"/>
  <c r="O164" i="6"/>
  <c r="O155" i="6"/>
  <c r="N159" i="6"/>
  <c r="O168" i="6"/>
  <c r="O160" i="6"/>
  <c r="N163" i="6"/>
  <c r="N167" i="6"/>
  <c r="N168" i="6"/>
  <c r="O144" i="6"/>
  <c r="N148" i="6"/>
  <c r="N152" i="6"/>
  <c r="N139" i="6"/>
  <c r="O148" i="6"/>
  <c r="N143" i="6"/>
  <c r="O152" i="6"/>
  <c r="O128" i="6"/>
  <c r="N119" i="6"/>
  <c r="O120" i="6"/>
  <c r="N123" i="6"/>
  <c r="N127" i="6"/>
  <c r="N112" i="6"/>
  <c r="O112" i="6"/>
  <c r="N103" i="6"/>
  <c r="N104" i="6"/>
  <c r="O104" i="6"/>
  <c r="N107" i="6"/>
  <c r="N111" i="6"/>
  <c r="N95" i="6"/>
  <c r="N96" i="6"/>
  <c r="O96" i="6"/>
  <c r="N87" i="6"/>
  <c r="N88" i="6"/>
  <c r="O88" i="6"/>
  <c r="N91" i="6"/>
  <c r="N72" i="6"/>
  <c r="O72" i="6"/>
  <c r="N71" i="6"/>
  <c r="N79" i="6"/>
  <c r="N80" i="6"/>
  <c r="N75" i="6"/>
  <c r="O80" i="6"/>
  <c r="O131" i="6"/>
  <c r="N99" i="6"/>
  <c r="N108" i="6"/>
  <c r="O124" i="6"/>
  <c r="N83" i="6"/>
  <c r="N92" i="6"/>
  <c r="O108" i="6"/>
  <c r="N67" i="6"/>
  <c r="N76" i="6"/>
  <c r="O83" i="6"/>
  <c r="O135" i="6"/>
  <c r="N115" i="6"/>
  <c r="N124" i="6"/>
  <c r="O115" i="6"/>
  <c r="O67" i="6"/>
  <c r="N120" i="6"/>
  <c r="N155" i="6"/>
  <c r="O51" i="6"/>
  <c r="N17" i="6"/>
  <c r="N10" i="6"/>
  <c r="K301" i="6"/>
  <c r="J131" i="6"/>
  <c r="J59" i="6"/>
  <c r="J119" i="6"/>
  <c r="J152" i="6"/>
  <c r="J167" i="6"/>
  <c r="J235" i="6"/>
  <c r="J250" i="6"/>
  <c r="K285" i="6"/>
  <c r="J313" i="6"/>
  <c r="K293" i="6"/>
  <c r="J60" i="6"/>
  <c r="J107" i="6"/>
  <c r="J120" i="6"/>
  <c r="K152" i="6"/>
  <c r="K168" i="6"/>
  <c r="J305" i="6"/>
  <c r="K313" i="6"/>
  <c r="J324" i="6"/>
  <c r="J292" i="6"/>
  <c r="K56" i="6"/>
  <c r="K115" i="6"/>
  <c r="J47" i="6"/>
  <c r="J63" i="6"/>
  <c r="J108" i="6"/>
  <c r="J238" i="6"/>
  <c r="J254" i="6"/>
  <c r="J288" i="6"/>
  <c r="J297" i="6"/>
  <c r="K305" i="6"/>
  <c r="J344" i="6"/>
  <c r="K325" i="6"/>
  <c r="K337" i="6"/>
  <c r="K297" i="6"/>
  <c r="J127" i="6"/>
  <c r="J242" i="6"/>
  <c r="J281" i="6"/>
  <c r="K289" i="6"/>
  <c r="J289" i="6"/>
  <c r="J51" i="6"/>
  <c r="J71" i="6"/>
  <c r="J99" i="6"/>
  <c r="J128" i="6"/>
  <c r="J230" i="6"/>
  <c r="K281" i="6"/>
  <c r="K309" i="6"/>
  <c r="K51" i="6"/>
  <c r="K60" i="6"/>
  <c r="J104" i="6"/>
  <c r="J112" i="6"/>
  <c r="K120" i="6"/>
  <c r="K128" i="6"/>
  <c r="J139" i="6"/>
  <c r="J148" i="6"/>
  <c r="K155" i="6"/>
  <c r="K164" i="6"/>
  <c r="J175" i="6"/>
  <c r="J285" i="6"/>
  <c r="J293" i="6"/>
  <c r="J301" i="6"/>
  <c r="J317" i="6"/>
  <c r="J325" i="6"/>
  <c r="J333" i="6"/>
  <c r="J341" i="6"/>
  <c r="J349" i="6"/>
  <c r="K76" i="6"/>
  <c r="J147" i="6"/>
  <c r="K172" i="6"/>
  <c r="J34" i="6"/>
  <c r="J43" i="6"/>
  <c r="J88" i="6"/>
  <c r="J96" i="6"/>
  <c r="K104" i="6"/>
  <c r="K139" i="6"/>
  <c r="J243" i="6"/>
  <c r="J251" i="6"/>
  <c r="K317" i="6"/>
  <c r="K333" i="6"/>
  <c r="K341" i="6"/>
  <c r="K349" i="6"/>
  <c r="J26" i="6"/>
  <c r="J35" i="6"/>
  <c r="J72" i="6"/>
  <c r="J80" i="6"/>
  <c r="K88" i="6"/>
  <c r="K96" i="6"/>
  <c r="J123" i="6"/>
  <c r="K235" i="6"/>
  <c r="K243" i="6"/>
  <c r="K251" i="6"/>
  <c r="J91" i="6"/>
  <c r="K67" i="6"/>
  <c r="K26" i="6"/>
  <c r="K35" i="6"/>
  <c r="J56" i="6"/>
  <c r="K72" i="6"/>
  <c r="K80" i="6"/>
  <c r="J115" i="6"/>
  <c r="J160" i="6"/>
  <c r="J280" i="6"/>
  <c r="J328" i="6"/>
  <c r="J336" i="6"/>
  <c r="J83" i="6"/>
  <c r="J92" i="6"/>
  <c r="J135" i="6"/>
  <c r="J31" i="6"/>
  <c r="J67" i="6"/>
  <c r="K83" i="6"/>
  <c r="K239" i="6"/>
  <c r="K247" i="6"/>
  <c r="K255" i="6"/>
  <c r="G8" i="15" l="1"/>
  <c r="G6" i="15" s="1"/>
  <c r="G59" i="15" s="1"/>
  <c r="G13" i="15" l="1"/>
  <c r="D54" i="15"/>
  <c r="D30" i="4"/>
  <c r="H42" i="13"/>
  <c r="F42" i="13"/>
  <c r="F6" i="5"/>
  <c r="E6" i="5"/>
  <c r="D6" i="5"/>
  <c r="E28" i="15" l="1"/>
  <c r="D10" i="15"/>
  <c r="E10" i="15"/>
  <c r="F10" i="15"/>
  <c r="D11" i="15"/>
  <c r="E11" i="15"/>
  <c r="F11" i="15"/>
  <c r="E12" i="15"/>
  <c r="F12" i="15"/>
  <c r="D12" i="15"/>
  <c r="E15" i="15"/>
  <c r="F15" i="15"/>
  <c r="H15" i="15"/>
  <c r="D15" i="15"/>
  <c r="E19" i="15"/>
  <c r="F19" i="15"/>
  <c r="H19" i="15"/>
  <c r="D19" i="15"/>
  <c r="E24" i="15"/>
  <c r="E23" i="15" s="1"/>
  <c r="F24" i="15"/>
  <c r="H24" i="15"/>
  <c r="D24" i="15"/>
  <c r="F28" i="15"/>
  <c r="H28" i="15"/>
  <c r="D28" i="15"/>
  <c r="D34" i="15"/>
  <c r="E34" i="15"/>
  <c r="F34" i="15"/>
  <c r="H34" i="15"/>
  <c r="D35" i="15"/>
  <c r="E35" i="15"/>
  <c r="F35" i="15"/>
  <c r="H35" i="15"/>
  <c r="D36" i="15"/>
  <c r="E36" i="15"/>
  <c r="F36" i="15"/>
  <c r="H36" i="15"/>
  <c r="E33" i="15"/>
  <c r="F33" i="15"/>
  <c r="H33" i="15"/>
  <c r="D33" i="15"/>
  <c r="E38" i="15"/>
  <c r="F38" i="15"/>
  <c r="H38" i="15"/>
  <c r="D38" i="15"/>
  <c r="E43" i="15"/>
  <c r="F43" i="15"/>
  <c r="H43" i="15"/>
  <c r="D43" i="15"/>
  <c r="E49" i="15"/>
  <c r="F49" i="15"/>
  <c r="H49" i="15"/>
  <c r="D49" i="15"/>
  <c r="D48" i="15" s="1"/>
  <c r="E54" i="15"/>
  <c r="F54" i="15"/>
  <c r="H54" i="15"/>
  <c r="E9" i="4"/>
  <c r="F9" i="4"/>
  <c r="H9" i="4"/>
  <c r="D9" i="4"/>
  <c r="D6" i="4" s="1"/>
  <c r="E19" i="4"/>
  <c r="F19" i="4"/>
  <c r="D19" i="4"/>
  <c r="E37" i="4"/>
  <c r="F37" i="4"/>
  <c r="H37" i="4"/>
  <c r="D37" i="4"/>
  <c r="D29" i="4" s="1"/>
  <c r="E30" i="4"/>
  <c r="F30" i="4"/>
  <c r="H30" i="4"/>
  <c r="E7" i="13"/>
  <c r="E12" i="13" s="1"/>
  <c r="F7" i="13"/>
  <c r="F12" i="13" s="1"/>
  <c r="H7" i="13"/>
  <c r="H12" i="13" s="1"/>
  <c r="D7" i="13"/>
  <c r="D12" i="13" s="1"/>
  <c r="H39" i="13"/>
  <c r="F39" i="13"/>
  <c r="E39" i="13"/>
  <c r="D39" i="13"/>
  <c r="H36" i="13"/>
  <c r="F36" i="13"/>
  <c r="E36" i="13"/>
  <c r="D36" i="13"/>
  <c r="F34" i="13"/>
  <c r="E34" i="13"/>
  <c r="D34" i="13"/>
  <c r="D31" i="13"/>
  <c r="E31" i="13"/>
  <c r="H31" i="13"/>
  <c r="F31" i="13"/>
  <c r="F119" i="11"/>
  <c r="H119" i="11"/>
  <c r="D119" i="11"/>
  <c r="H76" i="11"/>
  <c r="F76" i="11"/>
  <c r="D76" i="11"/>
  <c r="H72" i="11"/>
  <c r="F72" i="11"/>
  <c r="D72" i="11"/>
  <c r="F68" i="11"/>
  <c r="D68" i="11"/>
  <c r="H64" i="11"/>
  <c r="F64" i="11"/>
  <c r="D64" i="11"/>
  <c r="H48" i="11"/>
  <c r="H44" i="11"/>
  <c r="F44" i="11"/>
  <c r="D44" i="11"/>
  <c r="D55" i="11" s="1"/>
  <c r="H60" i="11"/>
  <c r="F60" i="11"/>
  <c r="D60" i="11"/>
  <c r="H56" i="11"/>
  <c r="H58" i="11" s="1"/>
  <c r="F56" i="11"/>
  <c r="F58" i="11" s="1"/>
  <c r="D56" i="11"/>
  <c r="D58" i="11" s="1"/>
  <c r="H52" i="11"/>
  <c r="F52" i="11"/>
  <c r="D52" i="11"/>
  <c r="F48" i="11"/>
  <c r="D48" i="11"/>
  <c r="H40" i="11"/>
  <c r="F40" i="11"/>
  <c r="D40" i="11"/>
  <c r="H36" i="11"/>
  <c r="F36" i="11"/>
  <c r="D36" i="11"/>
  <c r="H32" i="11"/>
  <c r="F32" i="11"/>
  <c r="D32" i="11"/>
  <c r="H28" i="11"/>
  <c r="F28" i="11"/>
  <c r="D28" i="11"/>
  <c r="D16" i="11"/>
  <c r="F16" i="11"/>
  <c r="H16" i="11"/>
  <c r="D20" i="11"/>
  <c r="F20" i="11"/>
  <c r="H20" i="11"/>
  <c r="D24" i="11"/>
  <c r="F24" i="11"/>
  <c r="H24" i="11"/>
  <c r="H12" i="11"/>
  <c r="F12" i="11"/>
  <c r="D12" i="11"/>
  <c r="H124" i="11"/>
  <c r="F124" i="11"/>
  <c r="D124" i="11"/>
  <c r="H114" i="11"/>
  <c r="F114" i="11"/>
  <c r="D114" i="11"/>
  <c r="H110" i="11"/>
  <c r="F110" i="11"/>
  <c r="D110" i="11"/>
  <c r="H106" i="11"/>
  <c r="F106" i="11"/>
  <c r="D106" i="11"/>
  <c r="D113" i="11" s="1"/>
  <c r="H102" i="11"/>
  <c r="F102" i="11"/>
  <c r="D102" i="11"/>
  <c r="H98" i="11"/>
  <c r="F98" i="11"/>
  <c r="D98" i="11"/>
  <c r="H94" i="11"/>
  <c r="F94" i="11"/>
  <c r="D94" i="11"/>
  <c r="H89" i="11"/>
  <c r="F89" i="11"/>
  <c r="D89" i="11"/>
  <c r="H85" i="11"/>
  <c r="F85" i="11"/>
  <c r="D85" i="11"/>
  <c r="H81" i="11"/>
  <c r="F81" i="11"/>
  <c r="D81" i="11"/>
  <c r="H8" i="11"/>
  <c r="F8" i="11"/>
  <c r="D8" i="11"/>
  <c r="D109" i="11" s="1"/>
  <c r="D377" i="6"/>
  <c r="H346" i="6"/>
  <c r="F346" i="6"/>
  <c r="D346" i="6"/>
  <c r="H342" i="6"/>
  <c r="F342" i="6"/>
  <c r="D342" i="6"/>
  <c r="H338" i="6"/>
  <c r="F338" i="6"/>
  <c r="D338" i="6"/>
  <c r="H334" i="6"/>
  <c r="F334" i="6"/>
  <c r="D334" i="6"/>
  <c r="H330" i="6"/>
  <c r="F330" i="6"/>
  <c r="D330" i="6"/>
  <c r="H326" i="6"/>
  <c r="F326" i="6"/>
  <c r="D326" i="6"/>
  <c r="H322" i="6"/>
  <c r="F322" i="6"/>
  <c r="D322" i="6"/>
  <c r="H318" i="6"/>
  <c r="F318" i="6"/>
  <c r="D318" i="6"/>
  <c r="H314" i="6"/>
  <c r="F314" i="6"/>
  <c r="D314" i="6"/>
  <c r="H310" i="6"/>
  <c r="F310" i="6"/>
  <c r="D310" i="6"/>
  <c r="H306" i="6"/>
  <c r="F306" i="6"/>
  <c r="D306" i="6"/>
  <c r="H302" i="6"/>
  <c r="F302" i="6"/>
  <c r="D302" i="6"/>
  <c r="H298" i="6"/>
  <c r="F298" i="6"/>
  <c r="D298" i="6"/>
  <c r="H294" i="6"/>
  <c r="F294" i="6"/>
  <c r="D294" i="6"/>
  <c r="H290" i="6"/>
  <c r="F290" i="6"/>
  <c r="D290" i="6"/>
  <c r="H286" i="6"/>
  <c r="F286" i="6"/>
  <c r="D286" i="6"/>
  <c r="H282" i="6"/>
  <c r="F282" i="6"/>
  <c r="D282" i="6"/>
  <c r="F278" i="6"/>
  <c r="H278" i="6"/>
  <c r="D278" i="6"/>
  <c r="H272" i="6"/>
  <c r="F272" i="6"/>
  <c r="D272" i="6"/>
  <c r="H270" i="6"/>
  <c r="F270" i="6"/>
  <c r="D270" i="6"/>
  <c r="H268" i="6"/>
  <c r="F268" i="6"/>
  <c r="D268" i="6"/>
  <c r="H260" i="6"/>
  <c r="F260" i="6"/>
  <c r="D260" i="6"/>
  <c r="H256" i="6"/>
  <c r="F256" i="6"/>
  <c r="D256" i="6"/>
  <c r="H252" i="6"/>
  <c r="F252" i="6"/>
  <c r="D252" i="6"/>
  <c r="H248" i="6"/>
  <c r="F248" i="6"/>
  <c r="D248" i="6"/>
  <c r="H244" i="6"/>
  <c r="F244" i="6"/>
  <c r="D244" i="6"/>
  <c r="H240" i="6"/>
  <c r="F240" i="6"/>
  <c r="D240" i="6"/>
  <c r="H236" i="6"/>
  <c r="F236" i="6"/>
  <c r="D236" i="6"/>
  <c r="H232" i="6"/>
  <c r="F232" i="6"/>
  <c r="D232" i="6"/>
  <c r="F228" i="6"/>
  <c r="H228" i="6"/>
  <c r="D228" i="6"/>
  <c r="H170" i="6"/>
  <c r="F170" i="6"/>
  <c r="D170" i="6"/>
  <c r="D161" i="6"/>
  <c r="F161" i="6"/>
  <c r="H161" i="6"/>
  <c r="D165" i="6"/>
  <c r="F165" i="6"/>
  <c r="H165" i="6"/>
  <c r="H157" i="6"/>
  <c r="F157" i="6"/>
  <c r="D157" i="6"/>
  <c r="H153" i="6"/>
  <c r="F153" i="6"/>
  <c r="D153" i="6"/>
  <c r="H149" i="6"/>
  <c r="F149" i="6"/>
  <c r="D149" i="6"/>
  <c r="H145" i="6"/>
  <c r="F145" i="6"/>
  <c r="D145" i="6"/>
  <c r="H141" i="6"/>
  <c r="F141" i="6"/>
  <c r="D141" i="6"/>
  <c r="H137" i="6"/>
  <c r="F137" i="6"/>
  <c r="D137" i="6"/>
  <c r="H133" i="6"/>
  <c r="F133" i="6"/>
  <c r="D133" i="6"/>
  <c r="D189" i="6" s="1"/>
  <c r="H129" i="6"/>
  <c r="H131" i="6" s="1"/>
  <c r="F129" i="6"/>
  <c r="F131" i="6" s="1"/>
  <c r="D129" i="6"/>
  <c r="E131" i="6" s="1"/>
  <c r="H125" i="6"/>
  <c r="F125" i="6"/>
  <c r="D125" i="6"/>
  <c r="H121" i="6"/>
  <c r="F121" i="6"/>
  <c r="D121" i="6"/>
  <c r="H117" i="6"/>
  <c r="F117" i="6"/>
  <c r="D117" i="6"/>
  <c r="H113" i="6"/>
  <c r="H120" i="6" s="1"/>
  <c r="F113" i="6"/>
  <c r="G128" i="6" s="1"/>
  <c r="D113" i="6"/>
  <c r="D124" i="6" s="1"/>
  <c r="H109" i="6"/>
  <c r="F109" i="6"/>
  <c r="D109" i="6"/>
  <c r="H105" i="6"/>
  <c r="F105" i="6"/>
  <c r="D105" i="6"/>
  <c r="H101" i="6"/>
  <c r="F101" i="6"/>
  <c r="D101" i="6"/>
  <c r="H97" i="6"/>
  <c r="I112" i="6" s="1"/>
  <c r="F97" i="6"/>
  <c r="G104" i="6" s="1"/>
  <c r="D97" i="6"/>
  <c r="D104" i="6" s="1"/>
  <c r="H93" i="6"/>
  <c r="F93" i="6"/>
  <c r="D93" i="6"/>
  <c r="H89" i="6"/>
  <c r="F89" i="6"/>
  <c r="D89" i="6"/>
  <c r="H85" i="6"/>
  <c r="F85" i="6"/>
  <c r="D85" i="6"/>
  <c r="H81" i="6"/>
  <c r="I96" i="6" s="1"/>
  <c r="F81" i="6"/>
  <c r="F92" i="6" s="1"/>
  <c r="D81" i="6"/>
  <c r="D96" i="6" s="1"/>
  <c r="H77" i="6"/>
  <c r="F77" i="6"/>
  <c r="D77" i="6"/>
  <c r="H73" i="6"/>
  <c r="F73" i="6"/>
  <c r="D73" i="6"/>
  <c r="H69" i="6"/>
  <c r="F69" i="6"/>
  <c r="D69" i="6"/>
  <c r="H65" i="6"/>
  <c r="I67" i="6" s="1"/>
  <c r="F65" i="6"/>
  <c r="F67" i="6" s="1"/>
  <c r="D65" i="6"/>
  <c r="E80" i="6" s="1"/>
  <c r="H61" i="6"/>
  <c r="F61" i="6"/>
  <c r="D61" i="6"/>
  <c r="H57" i="6"/>
  <c r="F57" i="6"/>
  <c r="D57" i="6"/>
  <c r="H53" i="6"/>
  <c r="F53" i="6"/>
  <c r="D53" i="6"/>
  <c r="H49" i="6"/>
  <c r="I64" i="6" s="1"/>
  <c r="F49" i="6"/>
  <c r="G60" i="6" s="1"/>
  <c r="D49" i="6"/>
  <c r="E51" i="6" s="1"/>
  <c r="H45" i="6"/>
  <c r="F45" i="6"/>
  <c r="D45" i="6"/>
  <c r="H41" i="6"/>
  <c r="F41" i="6"/>
  <c r="D41" i="6"/>
  <c r="D43" i="6" s="1"/>
  <c r="H36" i="6"/>
  <c r="F36" i="6"/>
  <c r="D36" i="6"/>
  <c r="H32" i="6"/>
  <c r="F32" i="6"/>
  <c r="D32" i="6"/>
  <c r="H28" i="6"/>
  <c r="F28" i="6"/>
  <c r="D28" i="6"/>
  <c r="H24" i="6"/>
  <c r="H39" i="6" s="1"/>
  <c r="F24" i="6"/>
  <c r="F31" i="6" s="1"/>
  <c r="D24" i="6"/>
  <c r="H20" i="6"/>
  <c r="F20" i="6"/>
  <c r="D20" i="6"/>
  <c r="H18" i="6"/>
  <c r="F18" i="6"/>
  <c r="D18" i="6"/>
  <c r="H15" i="6"/>
  <c r="F15" i="6"/>
  <c r="D15" i="6"/>
  <c r="F11" i="6"/>
  <c r="H11" i="6"/>
  <c r="D11" i="6"/>
  <c r="H8" i="6"/>
  <c r="F8" i="6"/>
  <c r="D8" i="6"/>
  <c r="H357" i="6"/>
  <c r="F357" i="6"/>
  <c r="D357" i="6"/>
  <c r="H355" i="6"/>
  <c r="F355" i="6"/>
  <c r="D355" i="6"/>
  <c r="H353" i="6"/>
  <c r="F353" i="6"/>
  <c r="D353" i="6"/>
  <c r="H351" i="6"/>
  <c r="F351" i="6"/>
  <c r="D351" i="6"/>
  <c r="A12" i="9"/>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7" i="9"/>
  <c r="A38" i="9" s="1"/>
  <c r="A39" i="9" s="1"/>
  <c r="A40" i="9" s="1"/>
  <c r="A41" i="9" s="1"/>
  <c r="A42" i="9" s="1"/>
  <c r="A47" i="9"/>
  <c r="A50" i="9"/>
  <c r="A51" i="9" s="1"/>
  <c r="A52" i="9" s="1"/>
  <c r="A53" i="9" s="1"/>
  <c r="A56" i="9"/>
  <c r="A57" i="9" s="1"/>
  <c r="A58" i="9" s="1"/>
  <c r="A59" i="9" s="1"/>
  <c r="A60" i="9" s="1"/>
  <c r="A63" i="9"/>
  <c r="A64" i="9" s="1"/>
  <c r="A65" i="9" s="1"/>
  <c r="A68" i="9"/>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C98" i="9"/>
  <c r="D98" i="9"/>
  <c r="E98" i="9"/>
  <c r="F98" i="9"/>
  <c r="G98" i="9"/>
  <c r="H98" i="9"/>
  <c r="I98" i="9"/>
  <c r="J98" i="9"/>
  <c r="H209" i="6" l="1"/>
  <c r="H219" i="6"/>
  <c r="F221" i="6"/>
  <c r="F226" i="6"/>
  <c r="F209" i="6"/>
  <c r="F219" i="6"/>
  <c r="H226" i="6"/>
  <c r="H221" i="6"/>
  <c r="F181" i="6"/>
  <c r="F211" i="6"/>
  <c r="H181" i="6"/>
  <c r="H211" i="6"/>
  <c r="F199" i="6"/>
  <c r="F179" i="6"/>
  <c r="F189" i="6"/>
  <c r="H199" i="6"/>
  <c r="H189" i="6"/>
  <c r="H179" i="6"/>
  <c r="F43" i="6"/>
  <c r="H43" i="6"/>
  <c r="D196" i="6"/>
  <c r="D191" i="6"/>
  <c r="D186" i="6"/>
  <c r="D181" i="6"/>
  <c r="H135" i="6"/>
  <c r="E135" i="6"/>
  <c r="D179" i="6"/>
  <c r="F135" i="6"/>
  <c r="D226" i="6"/>
  <c r="E108" i="6"/>
  <c r="F216" i="6"/>
  <c r="H216" i="6"/>
  <c r="D112" i="6"/>
  <c r="E120" i="6"/>
  <c r="D320" i="6"/>
  <c r="D34" i="6"/>
  <c r="D216" i="6"/>
  <c r="D206" i="6"/>
  <c r="F206" i="6"/>
  <c r="H206" i="6"/>
  <c r="E67" i="6"/>
  <c r="E76" i="6"/>
  <c r="D39" i="6"/>
  <c r="E39" i="6"/>
  <c r="E35" i="6"/>
  <c r="E31" i="6"/>
  <c r="D35" i="6"/>
  <c r="D281" i="6"/>
  <c r="D10" i="6"/>
  <c r="F230" i="6"/>
  <c r="G10" i="6"/>
  <c r="F10" i="6"/>
  <c r="I231" i="6"/>
  <c r="I10" i="6"/>
  <c r="H10" i="6"/>
  <c r="D31" i="6"/>
  <c r="E47" i="6"/>
  <c r="G17" i="6"/>
  <c r="F17" i="6"/>
  <c r="F47" i="6"/>
  <c r="F321" i="6"/>
  <c r="G321" i="6"/>
  <c r="I321" i="6"/>
  <c r="H321" i="6"/>
  <c r="F320" i="6"/>
  <c r="H320" i="6"/>
  <c r="E43" i="6"/>
  <c r="E17" i="6"/>
  <c r="D17" i="6"/>
  <c r="H17" i="6"/>
  <c r="I17" i="6"/>
  <c r="H47" i="6"/>
  <c r="D329" i="6"/>
  <c r="E321" i="6"/>
  <c r="D321" i="6"/>
  <c r="H40" i="13"/>
  <c r="H41" i="13"/>
  <c r="F40" i="13"/>
  <c r="F37" i="13"/>
  <c r="H37" i="13"/>
  <c r="E40" i="13"/>
  <c r="E37" i="13"/>
  <c r="D26" i="11"/>
  <c r="D18" i="11"/>
  <c r="D30" i="6"/>
  <c r="D38" i="6"/>
  <c r="D71" i="6"/>
  <c r="F91" i="6"/>
  <c r="D103" i="6"/>
  <c r="F123" i="6"/>
  <c r="D83" i="6"/>
  <c r="D51" i="6"/>
  <c r="E124" i="6"/>
  <c r="D128" i="6"/>
  <c r="D123" i="6"/>
  <c r="E83" i="6"/>
  <c r="D56" i="6"/>
  <c r="D92" i="6"/>
  <c r="E56" i="6"/>
  <c r="E92" i="6"/>
  <c r="G135" i="6"/>
  <c r="G231" i="6"/>
  <c r="D64" i="6"/>
  <c r="E96" i="6"/>
  <c r="E64" i="6"/>
  <c r="D72" i="6"/>
  <c r="D99" i="6"/>
  <c r="E72" i="6"/>
  <c r="E99" i="6"/>
  <c r="D60" i="6"/>
  <c r="D75" i="6"/>
  <c r="E88" i="6"/>
  <c r="E104" i="6"/>
  <c r="E115" i="6"/>
  <c r="D131" i="6"/>
  <c r="G317" i="6"/>
  <c r="E112" i="6"/>
  <c r="D59" i="6"/>
  <c r="D88" i="6"/>
  <c r="D115" i="6"/>
  <c r="E128" i="6"/>
  <c r="D95" i="6"/>
  <c r="E60" i="6"/>
  <c r="D76" i="6"/>
  <c r="D91" i="6"/>
  <c r="D107" i="6"/>
  <c r="D120" i="6"/>
  <c r="D55" i="6"/>
  <c r="F75" i="6"/>
  <c r="D87" i="6"/>
  <c r="F107" i="6"/>
  <c r="D80" i="6"/>
  <c r="D108" i="6"/>
  <c r="D79" i="6"/>
  <c r="D111" i="6"/>
  <c r="F316" i="6"/>
  <c r="D67" i="6"/>
  <c r="H7" i="4"/>
  <c r="F231" i="6"/>
  <c r="D47" i="6"/>
  <c r="H75" i="6"/>
  <c r="F317" i="6"/>
  <c r="D63" i="6"/>
  <c r="F59" i="6"/>
  <c r="H34" i="6"/>
  <c r="H59" i="6"/>
  <c r="H107" i="6"/>
  <c r="H123" i="6"/>
  <c r="H316" i="6"/>
  <c r="G67" i="6"/>
  <c r="G92" i="6"/>
  <c r="D119" i="6"/>
  <c r="F115" i="6"/>
  <c r="H60" i="6"/>
  <c r="F34" i="6"/>
  <c r="F88" i="6"/>
  <c r="G35" i="6"/>
  <c r="G80" i="6"/>
  <c r="G88" i="6"/>
  <c r="H95" i="6"/>
  <c r="G99" i="6"/>
  <c r="F108" i="6"/>
  <c r="F112" i="6"/>
  <c r="G124" i="6"/>
  <c r="G131" i="6"/>
  <c r="F30" i="6"/>
  <c r="F280" i="6"/>
  <c r="F26" i="6"/>
  <c r="F35" i="6"/>
  <c r="G43" i="6"/>
  <c r="F51" i="6"/>
  <c r="F64" i="6"/>
  <c r="F71" i="6"/>
  <c r="F76" i="6"/>
  <c r="F99" i="6"/>
  <c r="G108" i="6"/>
  <c r="G112" i="6"/>
  <c r="G120" i="6"/>
  <c r="F127" i="6"/>
  <c r="D127" i="6"/>
  <c r="F281" i="6"/>
  <c r="G26" i="6"/>
  <c r="G51" i="6"/>
  <c r="G64" i="6"/>
  <c r="F72" i="6"/>
  <c r="G76" i="6"/>
  <c r="I108" i="6"/>
  <c r="F120" i="6"/>
  <c r="F55" i="6"/>
  <c r="F87" i="6"/>
  <c r="F103" i="6"/>
  <c r="F119" i="6"/>
  <c r="H91" i="6"/>
  <c r="G281" i="6"/>
  <c r="G39" i="6"/>
  <c r="I51" i="6"/>
  <c r="G72" i="6"/>
  <c r="F79" i="6"/>
  <c r="F83" i="6"/>
  <c r="F96" i="6"/>
  <c r="F104" i="6"/>
  <c r="H71" i="6"/>
  <c r="H119" i="6"/>
  <c r="H127" i="6"/>
  <c r="H230" i="6"/>
  <c r="H280" i="6"/>
  <c r="G56" i="6"/>
  <c r="F95" i="6"/>
  <c r="F39" i="6"/>
  <c r="G31" i="6"/>
  <c r="F60" i="6"/>
  <c r="H79" i="6"/>
  <c r="G83" i="6"/>
  <c r="G96" i="6"/>
  <c r="I115" i="6"/>
  <c r="F128" i="6"/>
  <c r="F80" i="6"/>
  <c r="F124" i="6"/>
  <c r="F56" i="6"/>
  <c r="G115" i="6"/>
  <c r="H14" i="15"/>
  <c r="F9" i="15"/>
  <c r="D7" i="4"/>
  <c r="H51" i="6"/>
  <c r="I60" i="6"/>
  <c r="I47" i="6"/>
  <c r="I56" i="6"/>
  <c r="I99" i="6"/>
  <c r="H104" i="6"/>
  <c r="H124" i="6"/>
  <c r="H128" i="6"/>
  <c r="I104" i="6"/>
  <c r="H115" i="6"/>
  <c r="I31" i="6"/>
  <c r="H56" i="6"/>
  <c r="I72" i="6"/>
  <c r="I88" i="6"/>
  <c r="H99" i="6"/>
  <c r="H108" i="6"/>
  <c r="H112" i="6"/>
  <c r="I124" i="6"/>
  <c r="I128" i="6"/>
  <c r="F38" i="6"/>
  <c r="F63" i="6"/>
  <c r="F111" i="6"/>
  <c r="H72" i="6"/>
  <c r="I83" i="6"/>
  <c r="H92" i="6"/>
  <c r="H30" i="6"/>
  <c r="H231" i="6"/>
  <c r="H281" i="6"/>
  <c r="H317" i="6"/>
  <c r="H26" i="6"/>
  <c r="I35" i="6"/>
  <c r="H67" i="6"/>
  <c r="H76" i="6"/>
  <c r="H80" i="6"/>
  <c r="H83" i="6"/>
  <c r="I92" i="6"/>
  <c r="H96" i="6"/>
  <c r="I26" i="6"/>
  <c r="H88" i="6"/>
  <c r="H87" i="6"/>
  <c r="H111" i="6"/>
  <c r="I281" i="6"/>
  <c r="I317" i="6"/>
  <c r="I39" i="6"/>
  <c r="H35" i="6"/>
  <c r="I43" i="6"/>
  <c r="H64" i="6"/>
  <c r="I76" i="6"/>
  <c r="I80" i="6"/>
  <c r="I120" i="6"/>
  <c r="I131" i="6"/>
  <c r="H31" i="6"/>
  <c r="H55" i="6"/>
  <c r="H38" i="6"/>
  <c r="H63" i="6"/>
  <c r="H103" i="6"/>
  <c r="D280" i="6"/>
  <c r="D50" i="11"/>
  <c r="E8" i="4"/>
  <c r="E41" i="4" s="1"/>
  <c r="E6" i="4"/>
  <c r="G47" i="6"/>
  <c r="D135" i="6"/>
  <c r="D54" i="11"/>
  <c r="D62" i="11"/>
  <c r="D26" i="6"/>
  <c r="E26" i="6"/>
  <c r="F7" i="4"/>
  <c r="F6" i="4" s="1"/>
  <c r="F42" i="4" s="1"/>
  <c r="D9" i="15"/>
  <c r="I135" i="6"/>
  <c r="H54" i="11"/>
  <c r="H62" i="11"/>
  <c r="E29" i="4"/>
  <c r="E7" i="4"/>
  <c r="D23" i="15"/>
  <c r="D8" i="15" s="1"/>
  <c r="D13" i="15" s="1"/>
  <c r="D37" i="15"/>
  <c r="D32" i="15" s="1"/>
  <c r="E9" i="15"/>
  <c r="H48" i="15"/>
  <c r="H37" i="15"/>
  <c r="F23" i="15"/>
  <c r="F48" i="15"/>
  <c r="F37" i="15"/>
  <c r="F14" i="15"/>
  <c r="E48" i="15"/>
  <c r="E8" i="15" s="1"/>
  <c r="E13" i="15" s="1"/>
  <c r="E37" i="15"/>
  <c r="E14" i="15"/>
  <c r="H23" i="15"/>
  <c r="D14" i="15"/>
  <c r="H9" i="15"/>
  <c r="F32" i="13"/>
  <c r="F41" i="13"/>
  <c r="H32" i="13"/>
  <c r="E32" i="13"/>
  <c r="E41" i="13"/>
  <c r="D32" i="13"/>
  <c r="D41" i="13"/>
  <c r="F29" i="4"/>
  <c r="H8" i="4"/>
  <c r="H41" i="4" s="1"/>
  <c r="D8" i="4"/>
  <c r="D41" i="4" s="1"/>
  <c r="F8" i="4"/>
  <c r="F41" i="4" s="1"/>
  <c r="H29" i="4"/>
  <c r="F50" i="11"/>
  <c r="F54" i="11"/>
  <c r="F62" i="11"/>
  <c r="D317" i="6"/>
  <c r="E317" i="6"/>
  <c r="E231" i="6"/>
  <c r="D316" i="6"/>
  <c r="E10" i="6"/>
  <c r="E281" i="6"/>
  <c r="D96" i="11"/>
  <c r="D108" i="11"/>
  <c r="D117" i="11"/>
  <c r="E117" i="11"/>
  <c r="E113" i="11"/>
  <c r="F117" i="11"/>
  <c r="G117" i="11"/>
  <c r="F113" i="11"/>
  <c r="G113" i="11"/>
  <c r="H117" i="11"/>
  <c r="I117" i="11"/>
  <c r="H113" i="11"/>
  <c r="I113" i="11"/>
  <c r="P117" i="11"/>
  <c r="P113" i="11"/>
  <c r="D112" i="11"/>
  <c r="F112" i="11"/>
  <c r="H112" i="11"/>
  <c r="D116" i="11"/>
  <c r="F116" i="11"/>
  <c r="H116" i="11"/>
  <c r="D83" i="11"/>
  <c r="E10" i="11"/>
  <c r="D10" i="11"/>
  <c r="G10" i="11"/>
  <c r="F10" i="11"/>
  <c r="I10" i="11"/>
  <c r="H10" i="11"/>
  <c r="P10" i="11"/>
  <c r="E79" i="11"/>
  <c r="D79" i="11"/>
  <c r="E75" i="11"/>
  <c r="D75" i="11"/>
  <c r="E71" i="11"/>
  <c r="D71" i="11"/>
  <c r="E67" i="11"/>
  <c r="D67" i="11"/>
  <c r="E63" i="11"/>
  <c r="D63" i="11"/>
  <c r="E59" i="11"/>
  <c r="D59" i="11"/>
  <c r="E55" i="11"/>
  <c r="G79" i="11"/>
  <c r="F79" i="11"/>
  <c r="G75" i="11"/>
  <c r="F75" i="11"/>
  <c r="G71" i="11"/>
  <c r="F71" i="11"/>
  <c r="G67" i="11"/>
  <c r="F67" i="11"/>
  <c r="G63" i="11"/>
  <c r="F63" i="11"/>
  <c r="G59" i="11"/>
  <c r="F59" i="11"/>
  <c r="G55" i="11"/>
  <c r="F55" i="11"/>
  <c r="F51" i="11"/>
  <c r="G51" i="11"/>
  <c r="I79" i="11"/>
  <c r="H79" i="11"/>
  <c r="I75" i="11"/>
  <c r="H75" i="11"/>
  <c r="I71" i="11"/>
  <c r="H71" i="11"/>
  <c r="H70" i="11"/>
  <c r="I67" i="11"/>
  <c r="H67" i="11"/>
  <c r="I63" i="11"/>
  <c r="H63" i="11"/>
  <c r="I59" i="11"/>
  <c r="H59" i="11"/>
  <c r="I55" i="11"/>
  <c r="H55" i="11"/>
  <c r="H50" i="11"/>
  <c r="H51" i="11"/>
  <c r="I51" i="11"/>
  <c r="P79" i="11"/>
  <c r="P75" i="11"/>
  <c r="P71" i="11"/>
  <c r="P67" i="11"/>
  <c r="P63" i="11"/>
  <c r="P59" i="11"/>
  <c r="P55" i="11"/>
  <c r="P51" i="11"/>
  <c r="D66" i="11"/>
  <c r="F66" i="11"/>
  <c r="H66" i="11"/>
  <c r="D70" i="11"/>
  <c r="F70" i="11"/>
  <c r="D74" i="11"/>
  <c r="F74" i="11"/>
  <c r="H74" i="11"/>
  <c r="D78" i="11"/>
  <c r="F78" i="11"/>
  <c r="H78" i="11"/>
  <c r="E51" i="11"/>
  <c r="D51" i="11"/>
  <c r="E46" i="11"/>
  <c r="D46" i="11"/>
  <c r="F46" i="11"/>
  <c r="G46" i="11"/>
  <c r="H46" i="11"/>
  <c r="I46" i="11"/>
  <c r="P46" i="11"/>
  <c r="E43" i="11"/>
  <c r="D43" i="11"/>
  <c r="E39" i="11"/>
  <c r="D39" i="11"/>
  <c r="E35" i="11"/>
  <c r="D35" i="11"/>
  <c r="E31" i="11"/>
  <c r="D31" i="11"/>
  <c r="D19" i="11"/>
  <c r="E19" i="11"/>
  <c r="D22" i="11"/>
  <c r="D23" i="11"/>
  <c r="E23" i="11"/>
  <c r="D27" i="11"/>
  <c r="E27" i="11"/>
  <c r="G43" i="11"/>
  <c r="F43" i="11"/>
  <c r="G39" i="11"/>
  <c r="F39" i="11"/>
  <c r="G35" i="11"/>
  <c r="F35" i="11"/>
  <c r="G31" i="11"/>
  <c r="F31" i="11"/>
  <c r="F18" i="11"/>
  <c r="F19" i="11"/>
  <c r="G19" i="11"/>
  <c r="F22" i="11"/>
  <c r="F23" i="11"/>
  <c r="G23" i="11"/>
  <c r="F26" i="11"/>
  <c r="F27" i="11"/>
  <c r="G27" i="11"/>
  <c r="I43" i="11"/>
  <c r="H43" i="11"/>
  <c r="I39" i="11"/>
  <c r="H39" i="11"/>
  <c r="I35" i="11"/>
  <c r="H35" i="11"/>
  <c r="I31" i="11"/>
  <c r="H31" i="11"/>
  <c r="H18" i="11"/>
  <c r="H19" i="11"/>
  <c r="I19" i="11"/>
  <c r="H22" i="11"/>
  <c r="H23" i="11"/>
  <c r="I23" i="11"/>
  <c r="H26" i="11"/>
  <c r="H27" i="11"/>
  <c r="I27" i="11"/>
  <c r="P43" i="11"/>
  <c r="P39" i="11"/>
  <c r="P35" i="11"/>
  <c r="P31" i="11"/>
  <c r="P19" i="11"/>
  <c r="P23" i="11"/>
  <c r="P27" i="11"/>
  <c r="D30" i="11"/>
  <c r="F30" i="11"/>
  <c r="H30" i="11"/>
  <c r="D34" i="11"/>
  <c r="F34" i="11"/>
  <c r="H34" i="11"/>
  <c r="D38" i="11"/>
  <c r="F38" i="11"/>
  <c r="H38" i="11"/>
  <c r="D42" i="11"/>
  <c r="F42" i="11"/>
  <c r="H42" i="11"/>
  <c r="E15" i="11"/>
  <c r="D15" i="11"/>
  <c r="F15" i="11"/>
  <c r="G15" i="11"/>
  <c r="H15" i="11"/>
  <c r="I15" i="11"/>
  <c r="P15" i="11"/>
  <c r="D14" i="11"/>
  <c r="F14" i="11"/>
  <c r="H14" i="11"/>
  <c r="E109" i="11"/>
  <c r="E97" i="11"/>
  <c r="D97" i="11"/>
  <c r="E84" i="11"/>
  <c r="D84" i="11"/>
  <c r="G109" i="11"/>
  <c r="F109" i="11"/>
  <c r="G97" i="11"/>
  <c r="F97" i="11"/>
  <c r="G84" i="11"/>
  <c r="F84" i="11"/>
  <c r="I109" i="11"/>
  <c r="H109" i="11"/>
  <c r="I97" i="11"/>
  <c r="H97" i="11"/>
  <c r="I84" i="11"/>
  <c r="H84" i="11"/>
  <c r="P109" i="11"/>
  <c r="P97" i="11"/>
  <c r="P84" i="11"/>
  <c r="E92" i="11"/>
  <c r="D92" i="11"/>
  <c r="E88" i="11"/>
  <c r="D88" i="11"/>
  <c r="G92" i="11"/>
  <c r="F92" i="11"/>
  <c r="G88" i="11"/>
  <c r="F88" i="11"/>
  <c r="F83" i="11"/>
  <c r="I92" i="11"/>
  <c r="H92" i="11"/>
  <c r="I88" i="11"/>
  <c r="H88" i="11"/>
  <c r="H83" i="11"/>
  <c r="P92" i="11"/>
  <c r="P88" i="11"/>
  <c r="D87" i="11"/>
  <c r="F87" i="11"/>
  <c r="H87" i="11"/>
  <c r="D91" i="11"/>
  <c r="F91" i="11"/>
  <c r="H91" i="11"/>
  <c r="E105" i="11"/>
  <c r="D105" i="11"/>
  <c r="E101" i="11"/>
  <c r="D101" i="11"/>
  <c r="G105" i="11"/>
  <c r="F105" i="11"/>
  <c r="G101" i="11"/>
  <c r="F101" i="11"/>
  <c r="F96" i="11"/>
  <c r="I105" i="11"/>
  <c r="H105" i="11"/>
  <c r="I101" i="11"/>
  <c r="H101" i="11"/>
  <c r="H96" i="11"/>
  <c r="P105" i="11"/>
  <c r="P101" i="11"/>
  <c r="D100" i="11"/>
  <c r="F100" i="11"/>
  <c r="H100" i="11"/>
  <c r="D104" i="11"/>
  <c r="F104" i="11"/>
  <c r="H104" i="11"/>
  <c r="F108" i="11"/>
  <c r="H108" i="11"/>
  <c r="E313" i="6"/>
  <c r="D313" i="6"/>
  <c r="E309" i="6"/>
  <c r="D309" i="6"/>
  <c r="E305" i="6"/>
  <c r="D305" i="6"/>
  <c r="E301" i="6"/>
  <c r="D301" i="6"/>
  <c r="E297" i="6"/>
  <c r="D297" i="6"/>
  <c r="E293" i="6"/>
  <c r="D293" i="6"/>
  <c r="E289" i="6"/>
  <c r="D289" i="6"/>
  <c r="E285" i="6"/>
  <c r="D285" i="6"/>
  <c r="I313" i="6"/>
  <c r="H313" i="6"/>
  <c r="I309" i="6"/>
  <c r="H309" i="6"/>
  <c r="I305" i="6"/>
  <c r="H305" i="6"/>
  <c r="H301" i="6"/>
  <c r="I301" i="6"/>
  <c r="I297" i="6"/>
  <c r="H297" i="6"/>
  <c r="I293" i="6"/>
  <c r="H293" i="6"/>
  <c r="I289" i="6"/>
  <c r="H289" i="6"/>
  <c r="H285" i="6"/>
  <c r="I285" i="6"/>
  <c r="G313" i="6"/>
  <c r="F313" i="6"/>
  <c r="G309" i="6"/>
  <c r="F309" i="6"/>
  <c r="G305" i="6"/>
  <c r="F305" i="6"/>
  <c r="F301" i="6"/>
  <c r="G301" i="6"/>
  <c r="G297" i="6"/>
  <c r="F297" i="6"/>
  <c r="G293" i="6"/>
  <c r="F293" i="6"/>
  <c r="G289" i="6"/>
  <c r="F289" i="6"/>
  <c r="F285" i="6"/>
  <c r="G285" i="6"/>
  <c r="D284" i="6"/>
  <c r="F284" i="6"/>
  <c r="H284" i="6"/>
  <c r="D288" i="6"/>
  <c r="F288" i="6"/>
  <c r="H288" i="6"/>
  <c r="D292" i="6"/>
  <c r="F292" i="6"/>
  <c r="H292" i="6"/>
  <c r="D296" i="6"/>
  <c r="F296" i="6"/>
  <c r="H296" i="6"/>
  <c r="D300" i="6"/>
  <c r="F300" i="6"/>
  <c r="H300" i="6"/>
  <c r="D304" i="6"/>
  <c r="F304" i="6"/>
  <c r="H304" i="6"/>
  <c r="D308" i="6"/>
  <c r="F308" i="6"/>
  <c r="H308" i="6"/>
  <c r="D312" i="6"/>
  <c r="F312" i="6"/>
  <c r="H312" i="6"/>
  <c r="E349" i="6"/>
  <c r="D349" i="6"/>
  <c r="E345" i="6"/>
  <c r="D345" i="6"/>
  <c r="E341" i="6"/>
  <c r="D341" i="6"/>
  <c r="E337" i="6"/>
  <c r="D337" i="6"/>
  <c r="E333" i="6"/>
  <c r="D333" i="6"/>
  <c r="E329" i="6"/>
  <c r="E325" i="6"/>
  <c r="D325" i="6"/>
  <c r="G349" i="6"/>
  <c r="F349" i="6"/>
  <c r="G345" i="6"/>
  <c r="F345" i="6"/>
  <c r="G341" i="6"/>
  <c r="F341" i="6"/>
  <c r="G337" i="6"/>
  <c r="F337" i="6"/>
  <c r="G333" i="6"/>
  <c r="F333" i="6"/>
  <c r="G329" i="6"/>
  <c r="F329" i="6"/>
  <c r="F325" i="6"/>
  <c r="G325" i="6"/>
  <c r="I349" i="6"/>
  <c r="H349" i="6"/>
  <c r="I345" i="6"/>
  <c r="H345" i="6"/>
  <c r="I341" i="6"/>
  <c r="H341" i="6"/>
  <c r="I337" i="6"/>
  <c r="H337" i="6"/>
  <c r="I333" i="6"/>
  <c r="H333" i="6"/>
  <c r="I329" i="6"/>
  <c r="H329" i="6"/>
  <c r="H325" i="6"/>
  <c r="I325" i="6"/>
  <c r="D324" i="6"/>
  <c r="F324" i="6"/>
  <c r="H324" i="6"/>
  <c r="D328" i="6"/>
  <c r="F328" i="6"/>
  <c r="H328" i="6"/>
  <c r="D332" i="6"/>
  <c r="F332" i="6"/>
  <c r="H332" i="6"/>
  <c r="D336" i="6"/>
  <c r="F336" i="6"/>
  <c r="H336" i="6"/>
  <c r="D340" i="6"/>
  <c r="F340" i="6"/>
  <c r="H340" i="6"/>
  <c r="D344" i="6"/>
  <c r="F344" i="6"/>
  <c r="H344" i="6"/>
  <c r="D348" i="6"/>
  <c r="F348" i="6"/>
  <c r="H348" i="6"/>
  <c r="D230" i="6"/>
  <c r="D231" i="6"/>
  <c r="E263" i="6"/>
  <c r="D263" i="6"/>
  <c r="E259" i="6"/>
  <c r="D259" i="6"/>
  <c r="E255" i="6"/>
  <c r="D255" i="6"/>
  <c r="E251" i="6"/>
  <c r="D251" i="6"/>
  <c r="E247" i="6"/>
  <c r="D247" i="6"/>
  <c r="E243" i="6"/>
  <c r="D243" i="6"/>
  <c r="E239" i="6"/>
  <c r="D239" i="6"/>
  <c r="E235" i="6"/>
  <c r="D235" i="6"/>
  <c r="I263" i="6"/>
  <c r="H263" i="6"/>
  <c r="I259" i="6"/>
  <c r="H259" i="6"/>
  <c r="I255" i="6"/>
  <c r="H255" i="6"/>
  <c r="I251" i="6"/>
  <c r="H251" i="6"/>
  <c r="I247" i="6"/>
  <c r="H247" i="6"/>
  <c r="I243" i="6"/>
  <c r="H243" i="6"/>
  <c r="I239" i="6"/>
  <c r="H239" i="6"/>
  <c r="H235" i="6"/>
  <c r="I235" i="6"/>
  <c r="G263" i="6"/>
  <c r="F263" i="6"/>
  <c r="G259" i="6"/>
  <c r="F259" i="6"/>
  <c r="G255" i="6"/>
  <c r="F255" i="6"/>
  <c r="G251" i="6"/>
  <c r="F251" i="6"/>
  <c r="G247" i="6"/>
  <c r="F247" i="6"/>
  <c r="G243" i="6"/>
  <c r="F243" i="6"/>
  <c r="G239" i="6"/>
  <c r="F239" i="6"/>
  <c r="F235" i="6"/>
  <c r="G235" i="6"/>
  <c r="D234" i="6"/>
  <c r="F234" i="6"/>
  <c r="H234" i="6"/>
  <c r="D238" i="6"/>
  <c r="F238" i="6"/>
  <c r="H238" i="6"/>
  <c r="D242" i="6"/>
  <c r="F242" i="6"/>
  <c r="H242" i="6"/>
  <c r="D246" i="6"/>
  <c r="F246" i="6"/>
  <c r="H246" i="6"/>
  <c r="D250" i="6"/>
  <c r="F250" i="6"/>
  <c r="H250" i="6"/>
  <c r="D254" i="6"/>
  <c r="F254" i="6"/>
  <c r="H254" i="6"/>
  <c r="D258" i="6"/>
  <c r="F258" i="6"/>
  <c r="H258" i="6"/>
  <c r="D262" i="6"/>
  <c r="F262" i="6"/>
  <c r="H262" i="6"/>
  <c r="D221" i="6"/>
  <c r="D211" i="6"/>
  <c r="D201" i="6"/>
  <c r="F201" i="6"/>
  <c r="H201" i="6"/>
  <c r="D219" i="6"/>
  <c r="D209" i="6"/>
  <c r="D199" i="6"/>
  <c r="D175" i="6"/>
  <c r="F175" i="6"/>
  <c r="H175" i="6"/>
  <c r="E172" i="6"/>
  <c r="D172" i="6"/>
  <c r="F172" i="6"/>
  <c r="G172" i="6"/>
  <c r="H172" i="6"/>
  <c r="I172" i="6"/>
  <c r="E152" i="6"/>
  <c r="D152" i="6"/>
  <c r="E148" i="6"/>
  <c r="D148" i="6"/>
  <c r="D144" i="6"/>
  <c r="D139" i="6"/>
  <c r="E144" i="6"/>
  <c r="E139" i="6"/>
  <c r="G152" i="6"/>
  <c r="F152" i="6"/>
  <c r="G148" i="6"/>
  <c r="F148" i="6"/>
  <c r="G144" i="6"/>
  <c r="F144" i="6"/>
  <c r="G139" i="6"/>
  <c r="F139" i="6"/>
  <c r="I152" i="6"/>
  <c r="H152" i="6"/>
  <c r="I148" i="6"/>
  <c r="H148" i="6"/>
  <c r="H144" i="6"/>
  <c r="I144" i="6"/>
  <c r="H139" i="6"/>
  <c r="I139" i="6"/>
  <c r="D143" i="6"/>
  <c r="F143" i="6"/>
  <c r="H143" i="6"/>
  <c r="D147" i="6"/>
  <c r="F147" i="6"/>
  <c r="H147" i="6"/>
  <c r="D151" i="6"/>
  <c r="F151" i="6"/>
  <c r="H151" i="6"/>
  <c r="D163" i="6"/>
  <c r="D164" i="6"/>
  <c r="E164" i="6"/>
  <c r="D167" i="6"/>
  <c r="D168" i="6"/>
  <c r="E168" i="6"/>
  <c r="E160" i="6"/>
  <c r="D160" i="6"/>
  <c r="F163" i="6"/>
  <c r="F164" i="6"/>
  <c r="G164" i="6"/>
  <c r="F167" i="6"/>
  <c r="F168" i="6"/>
  <c r="G168" i="6"/>
  <c r="G160" i="6"/>
  <c r="F160" i="6"/>
  <c r="H163" i="6"/>
  <c r="H164" i="6"/>
  <c r="I164" i="6"/>
  <c r="H167" i="6"/>
  <c r="H168" i="6"/>
  <c r="I168" i="6"/>
  <c r="H160" i="6"/>
  <c r="I160" i="6"/>
  <c r="D159" i="6"/>
  <c r="F159" i="6"/>
  <c r="H159" i="6"/>
  <c r="E155" i="6"/>
  <c r="D155" i="6"/>
  <c r="F155" i="6"/>
  <c r="G155" i="6"/>
  <c r="H155" i="6"/>
  <c r="I155" i="6"/>
  <c r="E7" i="15" l="1"/>
  <c r="E6" i="15" s="1"/>
  <c r="E59" i="15" s="1"/>
  <c r="F32" i="15"/>
  <c r="H6" i="4"/>
  <c r="H42" i="4" s="1"/>
  <c r="D7" i="15"/>
  <c r="D6" i="15" s="1"/>
  <c r="D59" i="15" s="1"/>
  <c r="H7" i="15"/>
  <c r="F8" i="15"/>
  <c r="F13" i="15" s="1"/>
  <c r="H8" i="15"/>
  <c r="H13" i="15" s="1"/>
  <c r="F7" i="15"/>
  <c r="F6" i="15" s="1"/>
  <c r="F59" i="15" s="1"/>
  <c r="H32" i="15"/>
  <c r="E32" i="15"/>
  <c r="H6" i="15" l="1"/>
  <c r="H59" i="15" s="1"/>
</calcChain>
</file>

<file path=xl/sharedStrings.xml><?xml version="1.0" encoding="utf-8"?>
<sst xmlns="http://schemas.openxmlformats.org/spreadsheetml/2006/main" count="1371" uniqueCount="636">
  <si>
    <t>Economic</t>
  </si>
  <si>
    <t>GRI</t>
  </si>
  <si>
    <t>Indicators</t>
  </si>
  <si>
    <t>Unit</t>
  </si>
  <si>
    <t>201-1</t>
  </si>
  <si>
    <t>Total Revenues</t>
  </si>
  <si>
    <t>Million THB</t>
  </si>
  <si>
    <t>Total Operating Income</t>
  </si>
  <si>
    <t>Total Assets</t>
  </si>
  <si>
    <t>Total Liabilities</t>
  </si>
  <si>
    <t>Total Equity</t>
  </si>
  <si>
    <t>Total Operating Expense</t>
  </si>
  <si>
    <t>EBITDA</t>
  </si>
  <si>
    <t>Total Employee Related Expenses - Salaries and Benefits</t>
  </si>
  <si>
    <t>Taxes to government and local government authorities such as income tax, local maintenance tax, property tax and other specific taxes</t>
  </si>
  <si>
    <t>Employee Non-clinical and Clinical Staff (excluding doctors)</t>
  </si>
  <si>
    <t>GRI
Standard</t>
  </si>
  <si>
    <t>Moc</t>
  </si>
  <si>
    <t>Target 2024</t>
  </si>
  <si>
    <t>Male</t>
  </si>
  <si>
    <t>Female</t>
  </si>
  <si>
    <t>2-7</t>
  </si>
  <si>
    <t xml:space="preserve">
Employees by Employment Contract</t>
  </si>
  <si>
    <t>Total Full-Time Employees</t>
  </si>
  <si>
    <t>Person</t>
  </si>
  <si>
    <t>%</t>
  </si>
  <si>
    <t>Thailand</t>
  </si>
  <si>
    <t>Cambodia</t>
  </si>
  <si>
    <t>Total Part-Time Employees</t>
  </si>
  <si>
    <t>405-1</t>
  </si>
  <si>
    <t>Diversity of Board of Directors and Employees</t>
  </si>
  <si>
    <t>Diversity of Board of Directors</t>
  </si>
  <si>
    <t>Board of Directors</t>
  </si>
  <si>
    <t>Percentage of total Board members</t>
  </si>
  <si>
    <t>Age &lt;30 years</t>
  </si>
  <si>
    <t>Age 30-50 years</t>
  </si>
  <si>
    <t>Age &gt;50 years</t>
  </si>
  <si>
    <t>Employee Diversity (by Position) (Excluding the President and consultants)</t>
  </si>
  <si>
    <t>All Full-time Employees by Position (Excluding the President and consultants)</t>
  </si>
  <si>
    <t>Percentage of total employee</t>
  </si>
  <si>
    <t>share of women 84.13</t>
  </si>
  <si>
    <t>All Employees in Management Levels</t>
  </si>
  <si>
    <t>Percentage of total employee of same level</t>
  </si>
  <si>
    <t>share of women 70.41</t>
  </si>
  <si>
    <t>Senior Executives (no more than 2 positions below the President)</t>
  </si>
  <si>
    <t>share of women 24.08</t>
  </si>
  <si>
    <t>Employees above the Senior Manager Level</t>
  </si>
  <si>
    <t>Employees in the Middle Manager Level</t>
  </si>
  <si>
    <t>Employees in the Junior Manager Level</t>
  </si>
  <si>
    <t>share of women 80.00</t>
  </si>
  <si>
    <t>All Employees in the Operational Level</t>
  </si>
  <si>
    <t>All Employees in the Manager Level in revenue-generating functions (excluding doctors and senior executives)</t>
  </si>
  <si>
    <t>share of women 92.88</t>
  </si>
  <si>
    <t>All Full-time Employees by Work Category</t>
  </si>
  <si>
    <t>Clinical Staff (excluding doctors) (e.g. nurses, pharmacists, physical therapists, radiologic technologists and medical scientists)</t>
  </si>
  <si>
    <t>Percentage of total employee in the same function</t>
  </si>
  <si>
    <t>Employees - Support Staff</t>
  </si>
  <si>
    <t>Diversity of employees</t>
  </si>
  <si>
    <t>Employee in STEM related position (Excluding Doctor)</t>
  </si>
  <si>
    <t>Percentage of STEM employee</t>
  </si>
  <si>
    <t>share of women 89.26</t>
  </si>
  <si>
    <t>Expatriate Employees (Excluding Doctor)</t>
  </si>
  <si>
    <t>Employees by Ethnicity (Excluding Doctor)</t>
  </si>
  <si>
    <t>Asian</t>
  </si>
  <si>
    <t>Total number from all level</t>
  </si>
  <si>
    <t>Total number from management level</t>
  </si>
  <si>
    <t>Black or African American</t>
  </si>
  <si>
    <t>Hispanic or Latino</t>
  </si>
  <si>
    <t>White</t>
  </si>
  <si>
    <t>Indigenous or Native</t>
  </si>
  <si>
    <t>401-1</t>
  </si>
  <si>
    <t>New Hires</t>
  </si>
  <si>
    <t xml:space="preserve">New Hires Employee </t>
  </si>
  <si>
    <t>Percentage of total new employment</t>
  </si>
  <si>
    <t>Percentage of open positions filled by internal candidates (internal hires or promotion)</t>
  </si>
  <si>
    <t>positions</t>
  </si>
  <si>
    <t>Including internal transfer positions and promotion/positions.</t>
  </si>
  <si>
    <t>Internal Hires or Promotion (Percentage of total vacancies)</t>
  </si>
  <si>
    <t xml:space="preserve">Human Capital Return on Investment </t>
  </si>
  <si>
    <t>Profit/total employee related expense*</t>
  </si>
  <si>
    <t>Average hiring cost per employee</t>
  </si>
  <si>
    <t>Baht/Person</t>
  </si>
  <si>
    <t>Turnover</t>
  </si>
  <si>
    <t>Total employee turnover rate</t>
  </si>
  <si>
    <t>Percentage of total turnover employee</t>
  </si>
  <si>
    <t>Voluntary employee turnover rate</t>
  </si>
  <si>
    <t>Percentage of total voluntary turnover employee</t>
  </si>
  <si>
    <t>404-1</t>
  </si>
  <si>
    <t>Training &amp; Education</t>
  </si>
  <si>
    <t>Full-time Employee Training Hour</t>
  </si>
  <si>
    <t>Average trainig hour per person</t>
  </si>
  <si>
    <t>Nurse</t>
  </si>
  <si>
    <t>Other Healthcare Professionals (e.g. Pharmacist, physical therapists, medical equipment technicians)</t>
  </si>
  <si>
    <t>Support Staff</t>
  </si>
  <si>
    <t>Average amount spent per FTE on training and development</t>
  </si>
  <si>
    <t>Baht</t>
  </si>
  <si>
    <t>Top Management &amp; Executive Level (maximum two levels away from President)</t>
  </si>
  <si>
    <t>Employees - Senior Management</t>
  </si>
  <si>
    <t>Employees - Middle Management</t>
  </si>
  <si>
    <t>Employees - Junior Management</t>
  </si>
  <si>
    <t>Employees - Operation</t>
  </si>
  <si>
    <t>Employee Engagement</t>
  </si>
  <si>
    <t>Equality</t>
  </si>
  <si>
    <t>Mean gender pay gap</t>
  </si>
  <si>
    <t>Median gender pay gap</t>
  </si>
  <si>
    <t>Mean bonus gap</t>
  </si>
  <si>
    <t>Median bonus gap</t>
  </si>
  <si>
    <t>Collective Bargaining Agreements</t>
  </si>
  <si>
    <t>Employee Representative under welfare committee</t>
  </si>
  <si>
    <t>401-3</t>
  </si>
  <si>
    <t>Parental Leave</t>
  </si>
  <si>
    <t>Employees on Maternity and Parental Leave</t>
  </si>
  <si>
    <t>Employees Returning to Work After Maternity and Parental Leave</t>
  </si>
  <si>
    <t>*Total employee-related expenses = accumulated salary and benefit of all employees</t>
  </si>
  <si>
    <t>Clinical Staff (only doctors)</t>
  </si>
  <si>
    <t>Doctor by Employment Contract</t>
  </si>
  <si>
    <t>2-7
2-8</t>
  </si>
  <si>
    <t>Total Full-Time Doctor</t>
  </si>
  <si>
    <t>Percentage of total full-time doctor</t>
  </si>
  <si>
    <t>Total Part-Time Doctor</t>
  </si>
  <si>
    <t>Percentage of total part-time doctor</t>
  </si>
  <si>
    <t>New Hires Full-time Doctor</t>
  </si>
  <si>
    <t>Percentage of new hires full-time doctor</t>
  </si>
  <si>
    <t>Total Full-time Doctor turnover rate</t>
  </si>
  <si>
    <t xml:space="preserve">Percentage of total full-time doctor voluntary turnover </t>
  </si>
  <si>
    <t>Percentage of total turnover full-time doctor</t>
  </si>
  <si>
    <t>Total Full-time Doctor voluntary turnover rate</t>
  </si>
  <si>
    <t>Doctor Training &amp; Education</t>
  </si>
  <si>
    <t>Continuing Medical Education of doctor</t>
  </si>
  <si>
    <t>Average training credits per doctor per year</t>
  </si>
  <si>
    <t>Target training credits per doctor per year</t>
  </si>
  <si>
    <t>Doctor Engagement</t>
  </si>
  <si>
    <t>Occupational Health and Safety</t>
  </si>
  <si>
    <t>403-9</t>
  </si>
  <si>
    <t>Work-related injuries</t>
  </si>
  <si>
    <t>Employees</t>
  </si>
  <si>
    <t xml:space="preserve">Total number of fatalities </t>
  </si>
  <si>
    <t>number</t>
  </si>
  <si>
    <t>Fatalities rate</t>
  </si>
  <si>
    <t>number per 1,000,000 hours worked</t>
  </si>
  <si>
    <t>Total number of high-consequence work-related injuries</t>
  </si>
  <si>
    <t>High-consequence work-related Injuries Rate</t>
  </si>
  <si>
    <t>Total number of recordable work-related injuries</t>
  </si>
  <si>
    <t>Recordable work-related injuries rate</t>
  </si>
  <si>
    <t>Lost-time Injury Frequency Rate (LTIFR)</t>
  </si>
  <si>
    <t>Contractors</t>
  </si>
  <si>
    <t>403-10</t>
  </si>
  <si>
    <t>Work-related ill health</t>
  </si>
  <si>
    <t>Total number of cases of recordable work-related ill health</t>
  </si>
  <si>
    <t>GHG Emission &amp; Energy</t>
  </si>
  <si>
    <t>GHG Emissions</t>
  </si>
  <si>
    <t>Total GHG emissions (Scope 1 and Scope 2)</t>
  </si>
  <si>
    <r>
      <t>Tons CO</t>
    </r>
    <r>
      <rPr>
        <vertAlign val="subscript"/>
        <sz val="14"/>
        <rFont val="Browallia New"/>
        <family val="2"/>
      </rPr>
      <t>2</t>
    </r>
    <r>
      <rPr>
        <sz val="14"/>
        <rFont val="Browallia New"/>
        <family val="2"/>
      </rPr>
      <t xml:space="preserve"> eq</t>
    </r>
  </si>
  <si>
    <t xml:space="preserve">305-1 (a) </t>
  </si>
  <si>
    <t>Gross direct (Scope 1) GHG emissions</t>
  </si>
  <si>
    <r>
      <rPr>
        <b/>
        <sz val="12"/>
        <color theme="1"/>
        <rFont val="Times New Roman"/>
        <family val="1"/>
      </rPr>
      <t>≤</t>
    </r>
    <r>
      <rPr>
        <b/>
        <sz val="14"/>
        <color theme="1"/>
        <rFont val="Times New Roman"/>
        <family val="1"/>
      </rPr>
      <t xml:space="preserve"> </t>
    </r>
    <r>
      <rPr>
        <b/>
        <sz val="14"/>
        <color theme="1"/>
        <rFont val="Browallia New"/>
        <family val="1"/>
      </rPr>
      <t>32,000</t>
    </r>
  </si>
  <si>
    <t xml:space="preserve">305-1 (c) </t>
  </si>
  <si>
    <t xml:space="preserve">305-2 (a) </t>
  </si>
  <si>
    <t>Gross location-based energy indirect (Scope 2) GHG emissions</t>
  </si>
  <si>
    <r>
      <rPr>
        <b/>
        <sz val="12"/>
        <color theme="1"/>
        <rFont val="Times New Roman"/>
        <family val="1"/>
      </rPr>
      <t>≤</t>
    </r>
    <r>
      <rPr>
        <b/>
        <sz val="14"/>
        <color theme="1"/>
        <rFont val="Times New Roman"/>
        <family val="1"/>
      </rPr>
      <t xml:space="preserve"> </t>
    </r>
    <r>
      <rPr>
        <b/>
        <sz val="14"/>
        <color theme="1"/>
        <rFont val="Browallia New"/>
        <family val="1"/>
      </rPr>
      <t>180,000</t>
    </r>
  </si>
  <si>
    <t xml:space="preserve">305-2 (b) </t>
  </si>
  <si>
    <r>
      <t>Gross market-based energy indirect (Scope 2) GHG emissions</t>
    </r>
    <r>
      <rPr>
        <vertAlign val="superscript"/>
        <sz val="14"/>
        <rFont val="Browallia New"/>
        <family val="2"/>
      </rPr>
      <t>1</t>
    </r>
  </si>
  <si>
    <t xml:space="preserve">305-4 (a) </t>
  </si>
  <si>
    <t>GHG Emissions Intensity (Scope 1 and Scope 2)</t>
  </si>
  <si>
    <r>
      <t>Tons CO</t>
    </r>
    <r>
      <rPr>
        <vertAlign val="subscript"/>
        <sz val="14"/>
        <rFont val="Browallia New"/>
        <family val="2"/>
      </rPr>
      <t>2</t>
    </r>
    <r>
      <rPr>
        <sz val="14"/>
        <rFont val="Browallia New"/>
        <family val="2"/>
      </rPr>
      <t xml:space="preserve"> eq / Million THB of Revenue</t>
    </r>
  </si>
  <si>
    <r>
      <rPr>
        <b/>
        <sz val="12"/>
        <color theme="1"/>
        <rFont val="Times New Roman"/>
        <family val="1"/>
      </rPr>
      <t>≤</t>
    </r>
    <r>
      <rPr>
        <b/>
        <sz val="14"/>
        <color theme="1"/>
        <rFont val="Times New Roman"/>
        <family val="1"/>
      </rPr>
      <t xml:space="preserve"> </t>
    </r>
    <r>
      <rPr>
        <b/>
        <sz val="14"/>
        <color theme="1"/>
        <rFont val="Browallia New"/>
        <family val="1"/>
      </rPr>
      <t>2</t>
    </r>
  </si>
  <si>
    <t>EBITDA / GHG Emissions (Scope 1 and Scope 2)</t>
  </si>
  <si>
    <r>
      <t>Million THB of EBITDA / Tons CO</t>
    </r>
    <r>
      <rPr>
        <vertAlign val="subscript"/>
        <sz val="14"/>
        <rFont val="Browallia New"/>
        <family val="2"/>
      </rPr>
      <t>2</t>
    </r>
    <r>
      <rPr>
        <sz val="14"/>
        <rFont val="Browallia New"/>
        <family val="2"/>
      </rPr>
      <t xml:space="preserve"> eq</t>
    </r>
  </si>
  <si>
    <t xml:space="preserve">305-3 (a) </t>
  </si>
  <si>
    <t>72068.04**</t>
  </si>
  <si>
    <t>1. Purchased goods and services</t>
  </si>
  <si>
    <t>2. Capital goods</t>
  </si>
  <si>
    <t>3. Fuel- and energy-related activities</t>
  </si>
  <si>
    <t>4. Upstream transportation and distribution</t>
  </si>
  <si>
    <t>5. Waste generated in operations</t>
  </si>
  <si>
    <t>6. Business travel</t>
  </si>
  <si>
    <t>7. Employee commuting</t>
  </si>
  <si>
    <t>8. Upstream leased assets</t>
  </si>
  <si>
    <t>9. Downstream transportation and distribution</t>
  </si>
  <si>
    <t>10. Processing of sold products</t>
  </si>
  <si>
    <t>11. Use of sold products</t>
  </si>
  <si>
    <t>12. End-of-life treatment of sold products</t>
  </si>
  <si>
    <t>13. Downstream leased assets</t>
  </si>
  <si>
    <t>14. Franchises</t>
  </si>
  <si>
    <t>15. Investments</t>
  </si>
  <si>
    <t>302-1 (e)</t>
  </si>
  <si>
    <t>Total energy consumption within the organization</t>
  </si>
  <si>
    <t>Gigajoule</t>
  </si>
  <si>
    <r>
      <rPr>
        <b/>
        <sz val="12"/>
        <color theme="1"/>
        <rFont val="Times New Roman"/>
        <family val="1"/>
      </rPr>
      <t>≤</t>
    </r>
    <r>
      <rPr>
        <b/>
        <sz val="14"/>
        <color theme="1"/>
        <rFont val="Times New Roman"/>
        <family val="1"/>
      </rPr>
      <t xml:space="preserve"> </t>
    </r>
    <r>
      <rPr>
        <b/>
        <sz val="14"/>
        <color theme="1"/>
        <rFont val="Browallia New"/>
        <family val="1"/>
      </rPr>
      <t>1,600,000</t>
    </r>
  </si>
  <si>
    <t>MWh</t>
  </si>
  <si>
    <t>302-1 (a)</t>
  </si>
  <si>
    <t>Total non-renewable energy consumption</t>
  </si>
  <si>
    <r>
      <rPr>
        <b/>
        <sz val="12"/>
        <color theme="1"/>
        <rFont val="Times New Roman"/>
        <family val="1"/>
      </rPr>
      <t>≤</t>
    </r>
    <r>
      <rPr>
        <b/>
        <sz val="14"/>
        <color theme="1"/>
        <rFont val="Times New Roman"/>
        <family val="1"/>
      </rPr>
      <t xml:space="preserve"> </t>
    </r>
    <r>
      <rPr>
        <b/>
        <sz val="14"/>
        <color theme="1"/>
        <rFont val="Browallia New"/>
        <family val="1"/>
      </rPr>
      <t>200,000</t>
    </r>
  </si>
  <si>
    <t>302-1 (c)</t>
  </si>
  <si>
    <t>Total electricity consumption</t>
  </si>
  <si>
    <r>
      <rPr>
        <b/>
        <sz val="12"/>
        <color theme="1"/>
        <rFont val="Times New Roman"/>
        <family val="1"/>
      </rPr>
      <t>≤</t>
    </r>
    <r>
      <rPr>
        <b/>
        <sz val="14"/>
        <color theme="1"/>
        <rFont val="Times New Roman"/>
        <family val="1"/>
      </rPr>
      <t xml:space="preserve"> </t>
    </r>
    <r>
      <rPr>
        <b/>
        <sz val="14"/>
        <color theme="1"/>
        <rFont val="Browallia New"/>
        <family val="1"/>
      </rPr>
      <t>1,440,000</t>
    </r>
  </si>
  <si>
    <t>Total electricity consumption per total energy consumption</t>
  </si>
  <si>
    <t>302-1 (b)</t>
  </si>
  <si>
    <t>Total renewable energy consumption</t>
  </si>
  <si>
    <t>Total renewable energy consumption per total energy consumption</t>
  </si>
  <si>
    <r>
      <rPr>
        <b/>
        <sz val="14"/>
        <color theme="1"/>
        <rFont val="Times New Roman"/>
        <family val="1"/>
      </rPr>
      <t xml:space="preserve">≥ </t>
    </r>
    <r>
      <rPr>
        <b/>
        <sz val="14"/>
        <color theme="1"/>
        <rFont val="Browallia New"/>
        <family val="2"/>
      </rPr>
      <t>3</t>
    </r>
  </si>
  <si>
    <t>302-3 (a)</t>
  </si>
  <si>
    <t>Energy Consumption Intensity</t>
  </si>
  <si>
    <t>Total Energy Consumption
/ Million THB of Revenue</t>
  </si>
  <si>
    <r>
      <rPr>
        <b/>
        <sz val="12"/>
        <color theme="1"/>
        <rFont val="Times New Roman"/>
        <family val="1"/>
      </rPr>
      <t>≤</t>
    </r>
    <r>
      <rPr>
        <b/>
        <sz val="14"/>
        <color theme="1"/>
        <rFont val="Times New Roman"/>
        <family val="1"/>
      </rPr>
      <t xml:space="preserve"> </t>
    </r>
    <r>
      <rPr>
        <b/>
        <sz val="14"/>
        <color theme="1"/>
        <rFont val="Browallia New"/>
        <family val="1"/>
      </rPr>
      <t>18</t>
    </r>
  </si>
  <si>
    <t>Total costs of energy consumption</t>
  </si>
  <si>
    <t>Remark :</t>
  </si>
  <si>
    <t>Water</t>
  </si>
  <si>
    <t>303-5 (a)</t>
  </si>
  <si>
    <t>Total water consumption from all areas</t>
  </si>
  <si>
    <t>Cubic meters</t>
  </si>
  <si>
    <r>
      <rPr>
        <b/>
        <sz val="14"/>
        <color theme="1"/>
        <rFont val="Times New Roman"/>
        <family val="1"/>
      </rPr>
      <t xml:space="preserve">≤ </t>
    </r>
    <r>
      <rPr>
        <b/>
        <sz val="14"/>
        <color theme="1"/>
        <rFont val="Browallia New"/>
        <family val="2"/>
      </rPr>
      <t>900,000</t>
    </r>
  </si>
  <si>
    <t>303-5 (b)</t>
  </si>
  <si>
    <t>Total water consumption from all areas with water stress</t>
  </si>
  <si>
    <t>303-3 (a)</t>
  </si>
  <si>
    <t>Total water withdrawal from all areas</t>
  </si>
  <si>
    <t>Water Withdrawal by source</t>
  </si>
  <si>
    <t>Surface water</t>
  </si>
  <si>
    <t>- Fresh water</t>
  </si>
  <si>
    <t>- Other water</t>
  </si>
  <si>
    <t>Ground water</t>
  </si>
  <si>
    <t>Third-Party water</t>
  </si>
  <si>
    <t>303-3 (b)</t>
  </si>
  <si>
    <t>Total water withdrawal from all areas with water stress</t>
  </si>
  <si>
    <t>303-4 (a)</t>
  </si>
  <si>
    <t>Water Discharge</t>
  </si>
  <si>
    <t>Water Discharge by destination</t>
  </si>
  <si>
    <t>303-4 (c)</t>
  </si>
  <si>
    <t>Total water discharge to all areas with water stress</t>
  </si>
  <si>
    <t>Water Withdrawal Intensity</t>
  </si>
  <si>
    <t>Cubic meters / Million THB of Revenue</t>
  </si>
  <si>
    <r>
      <rPr>
        <b/>
        <sz val="12"/>
        <color theme="1"/>
        <rFont val="Times New Roman"/>
        <family val="1"/>
      </rPr>
      <t>≤</t>
    </r>
    <r>
      <rPr>
        <b/>
        <sz val="14"/>
        <color theme="1"/>
        <rFont val="Times New Roman"/>
        <family val="1"/>
      </rPr>
      <t xml:space="preserve"> </t>
    </r>
    <r>
      <rPr>
        <b/>
        <sz val="14"/>
        <color theme="1"/>
        <rFont val="Browallia New"/>
        <family val="1"/>
      </rPr>
      <t>38</t>
    </r>
  </si>
  <si>
    <t>Water Consumption Intensity</t>
  </si>
  <si>
    <r>
      <rPr>
        <b/>
        <sz val="12"/>
        <color theme="1"/>
        <rFont val="Times New Roman"/>
        <family val="1"/>
      </rPr>
      <t>≤</t>
    </r>
    <r>
      <rPr>
        <b/>
        <sz val="14"/>
        <color theme="1"/>
        <rFont val="Times New Roman"/>
        <family val="1"/>
      </rPr>
      <t xml:space="preserve"> </t>
    </r>
    <r>
      <rPr>
        <b/>
        <sz val="14"/>
        <color theme="1"/>
        <rFont val="Browallia New"/>
        <family val="1"/>
      </rPr>
      <t>8</t>
    </r>
  </si>
  <si>
    <t>Remark:</t>
  </si>
  <si>
    <t>- Freshwater constitutes any water with concentration of total dissolved solids (TDS) equal to or below 1,000 mg/L.</t>
  </si>
  <si>
    <t>- Other water constitutes any water that has a concentration of total dissolved solids (TDS) higher than 1,000 mg/L.</t>
  </si>
  <si>
    <t>- Water stress refers to water in an area where the ratio of total annual water withdrawal to total available annual renewable water supply (i.e., baseline water stress) is high (40-80%) or extremely high (&gt;80%), as defined by the World Resources Institute, Aqueduct Water Risk Atlas.</t>
  </si>
  <si>
    <t>Waste</t>
  </si>
  <si>
    <t>306-3 (a)</t>
  </si>
  <si>
    <t>Total Weights of Waste</t>
  </si>
  <si>
    <t>Tons</t>
  </si>
  <si>
    <t>Total Hazardous Waste</t>
  </si>
  <si>
    <t>Total Non-Hazardous Waste</t>
  </si>
  <si>
    <t>306-4</t>
  </si>
  <si>
    <t>Total weight of waste diverted from disposal</t>
  </si>
  <si>
    <t>- Preparation for reuse</t>
  </si>
  <si>
    <t>- Recycling</t>
  </si>
  <si>
    <t xml:space="preserve">- Other recovery operations </t>
  </si>
  <si>
    <t>Percentage of non-hazardous waste diverted from disposal per Total non-hazardous waste</t>
  </si>
  <si>
    <r>
      <rPr>
        <b/>
        <sz val="14"/>
        <color theme="1"/>
        <rFont val="Times New Roman"/>
        <family val="1"/>
      </rPr>
      <t xml:space="preserve">≥ </t>
    </r>
    <r>
      <rPr>
        <b/>
        <sz val="14"/>
        <color theme="1"/>
        <rFont val="Browallia New"/>
        <family val="2"/>
      </rPr>
      <t>24</t>
    </r>
  </si>
  <si>
    <t>Total weight of hazardous waste diverted from disposal onsite</t>
  </si>
  <si>
    <t>Total weight of hazardous waste diverted from disposal offsite</t>
  </si>
  <si>
    <t>Total weight of non-hazardous waste diverted from disposal</t>
  </si>
  <si>
    <t>Total weight of non-hazardous waste diverted from disposal onsite</t>
  </si>
  <si>
    <t>Total weight of non-hazardous waste diverted from disposal offsite</t>
  </si>
  <si>
    <t>306-5</t>
  </si>
  <si>
    <t>Total weight of waste directed to disposal</t>
  </si>
  <si>
    <r>
      <rPr>
        <b/>
        <sz val="12"/>
        <color theme="1"/>
        <rFont val="Times New Roman"/>
        <family val="1"/>
      </rPr>
      <t>≤</t>
    </r>
    <r>
      <rPr>
        <b/>
        <sz val="14"/>
        <color theme="1"/>
        <rFont val="Times New Roman"/>
        <family val="1"/>
      </rPr>
      <t xml:space="preserve"> </t>
    </r>
    <r>
      <rPr>
        <b/>
        <sz val="14"/>
        <color theme="1"/>
        <rFont val="Browallia New"/>
        <family val="1"/>
      </rPr>
      <t>14,000</t>
    </r>
  </si>
  <si>
    <t>- Incineration (with energy recovery)</t>
  </si>
  <si>
    <t>- Incineration (without energy recovery)</t>
  </si>
  <si>
    <t>- Landfilling</t>
  </si>
  <si>
    <t>- Other disposal operations</t>
  </si>
  <si>
    <t>Total weight of hazardous waste directed to disposal</t>
  </si>
  <si>
    <t>Total weight of hazardous waste directed to disposal onsite</t>
  </si>
  <si>
    <t>Total weight of hazardous waste directed to disposal offsite</t>
  </si>
  <si>
    <t>Total weight of non-hazardous waste directed to disposal</t>
  </si>
  <si>
    <t>Total weight of non-hazardous waste directed to disposal onsite</t>
  </si>
  <si>
    <t>Total weight of non-hazardous waste directed to disposal offsite</t>
  </si>
  <si>
    <t>Waste Intensity</t>
  </si>
  <si>
    <t>Tons / Million THB of Revenue</t>
  </si>
  <si>
    <r>
      <rPr>
        <b/>
        <sz val="12"/>
        <color theme="1"/>
        <rFont val="Times New Roman"/>
        <family val="1"/>
      </rPr>
      <t>≤</t>
    </r>
    <r>
      <rPr>
        <b/>
        <sz val="14"/>
        <color theme="1"/>
        <rFont val="Times New Roman"/>
        <family val="1"/>
      </rPr>
      <t xml:space="preserve"> </t>
    </r>
    <r>
      <rPr>
        <b/>
        <sz val="14"/>
        <color theme="1"/>
        <rFont val="Browallia New"/>
        <family val="1"/>
      </rPr>
      <t>0.16</t>
    </r>
  </si>
  <si>
    <t>BDMS Reporting Boundary</t>
  </si>
  <si>
    <r>
      <t xml:space="preserve">Economic and Human Capital: </t>
    </r>
    <r>
      <rPr>
        <sz val="14"/>
        <rFont val="Browallia New"/>
        <family val="2"/>
      </rPr>
      <t>81 sites (100%) discloses the performance of BDMS and its subsidiaries in Thailand and overseas.</t>
    </r>
  </si>
  <si>
    <t>No.</t>
  </si>
  <si>
    <t xml:space="preserve">Hospital / Company </t>
  </si>
  <si>
    <t>Environment</t>
  </si>
  <si>
    <t>Social</t>
  </si>
  <si>
    <t>(GHG, Energy, Water, Waste)</t>
  </si>
  <si>
    <t>(Occupational Health)</t>
  </si>
  <si>
    <t>2021</t>
  </si>
  <si>
    <t>2022</t>
  </si>
  <si>
    <t>2023</t>
  </si>
  <si>
    <t>2024</t>
  </si>
  <si>
    <t>Bangkok Hospital Group</t>
  </si>
  <si>
    <t>Bangkok Hospital</t>
  </si>
  <si>
    <t>Bangkok Hospital Hua Hin</t>
  </si>
  <si>
    <t>Bangkok Hospital Sanamchan</t>
  </si>
  <si>
    <t>Bangkok Hospital Muangraj</t>
  </si>
  <si>
    <t xml:space="preserve">Bangkok Hospital Pattaya </t>
  </si>
  <si>
    <t>Bangkok Hospital Rayong</t>
  </si>
  <si>
    <t>Bangkok Rayong Cancer Hospital</t>
  </si>
  <si>
    <t>Bangkok Hospital Pluakdaeng</t>
  </si>
  <si>
    <t>Bangkok Hospital Chanthaburi</t>
  </si>
  <si>
    <t xml:space="preserve">Bangkok Hospital Trat </t>
  </si>
  <si>
    <t>Koh Chang International Hospital</t>
  </si>
  <si>
    <t>Bangkok Hospital Chiang Mai</t>
  </si>
  <si>
    <t>Bangkok Hospital Ratchasima</t>
  </si>
  <si>
    <t>Bangkok Hospital Pakchong</t>
  </si>
  <si>
    <t>Bangkok Hospital Udon</t>
  </si>
  <si>
    <t>Bangkok Hospital Phitsanulok</t>
  </si>
  <si>
    <t>Bangkok Hospital Khon Kaen</t>
  </si>
  <si>
    <t>Bangkok Hospital Phuket</t>
  </si>
  <si>
    <t xml:space="preserve">Bangkok Hospital Hat Yai </t>
  </si>
  <si>
    <t>Bangkok Hospital Samui</t>
  </si>
  <si>
    <t>Bangkok Hospital Surat</t>
  </si>
  <si>
    <t>Phangan International Hospital</t>
  </si>
  <si>
    <t>Bangkok Hospital Chiang Rai</t>
  </si>
  <si>
    <t>Bangkok Hospital Siriroj</t>
  </si>
  <si>
    <t>Samitivej Group</t>
  </si>
  <si>
    <t>Samitivej Sukhumvit Hospital</t>
  </si>
  <si>
    <t>Japanese Hospital by Samitivej</t>
  </si>
  <si>
    <t>Samitivej Srinakarin Hospital</t>
  </si>
  <si>
    <t>Samitivej Sriracha Hospital</t>
  </si>
  <si>
    <t>Samitivej Thonburi Hospital</t>
  </si>
  <si>
    <t>Samitivej Chonburi Hospital</t>
  </si>
  <si>
    <t>Samitivej Chinatown Hospital</t>
  </si>
  <si>
    <t>BNH</t>
  </si>
  <si>
    <t>BNH Hospital</t>
  </si>
  <si>
    <t>Royal Hospital Group</t>
  </si>
  <si>
    <t>Royal Angkor International Hospital</t>
  </si>
  <si>
    <t>Royal Phnom Penh Hospital</t>
  </si>
  <si>
    <t>Phyathai Hospital Group</t>
  </si>
  <si>
    <t>Phyathai 1 Hospital</t>
  </si>
  <si>
    <t>Phyathai 2 Hospital</t>
  </si>
  <si>
    <t>Phyathai 3 Hospital</t>
  </si>
  <si>
    <t>Phyathai Sriracha Hospital</t>
  </si>
  <si>
    <t>Phyathai Nawamin Hospital</t>
  </si>
  <si>
    <t>Paolo Hospital Group</t>
  </si>
  <si>
    <t>Paolo Hospital Phaholyothin</t>
  </si>
  <si>
    <t>Paolo Hospital Rangsit</t>
  </si>
  <si>
    <t>Paolo Hospital Kaset</t>
  </si>
  <si>
    <t>Paolo Hospital Samutprakan</t>
  </si>
  <si>
    <t xml:space="preserve">Paolo Hospital Chokchai 4 </t>
  </si>
  <si>
    <t>Paolo Hospital Phrapradaeng</t>
  </si>
  <si>
    <t>Community Hospital</t>
  </si>
  <si>
    <t>Sri Rayong Hospital</t>
  </si>
  <si>
    <t>Tepakorn Hospital</t>
  </si>
  <si>
    <t>Dibuk Hospital</t>
  </si>
  <si>
    <t>Jomtien Hospital</t>
  </si>
  <si>
    <t>Business Related to Medical Services</t>
  </si>
  <si>
    <t>BDMS Wellness Clinic Co.,Ltd.</t>
  </si>
  <si>
    <t>BDMS Silver Co.,Ltd.</t>
  </si>
  <si>
    <t>A.N.B. Laboratories Co.,Ltd.</t>
  </si>
  <si>
    <t xml:space="preserve">The Medic Pharma Co.,Ltd. </t>
  </si>
  <si>
    <t>Save Drug Center Co.,Ltd.</t>
  </si>
  <si>
    <t>Drpharma Health Technology Co.,Ltd.</t>
  </si>
  <si>
    <t>National Healthcare Systems Co.,Ltd.</t>
  </si>
  <si>
    <t>N Health Pathology Co.,Ltd.</t>
  </si>
  <si>
    <t xml:space="preserve">N Health Cambodia Co.,Ltd. (Cambodia) </t>
  </si>
  <si>
    <t>N Health Myanmar Co.,Ltd. (Myanmar)</t>
  </si>
  <si>
    <t>N Health Novogene Genomic Co.,Ltd.</t>
  </si>
  <si>
    <t>Bio Molecular Laboratories (Thailand) Co.,Ltd.</t>
  </si>
  <si>
    <t xml:space="preserve">Greenline Synergy Co.,Ltd. </t>
  </si>
  <si>
    <t>Bangkok Helicopter Services Co.,Ltd.</t>
  </si>
  <si>
    <t>Irving Sheridan SE Co.,Ltd.</t>
  </si>
  <si>
    <t>First Health Food Co.,Ltd</t>
  </si>
  <si>
    <t xml:space="preserve">Prasit Patana PCL. </t>
  </si>
  <si>
    <t xml:space="preserve">Royal Bangkok Healthcare Co.,Ltd. </t>
  </si>
  <si>
    <t xml:space="preserve">Bangkok Save Drug Co.,Ltd. </t>
  </si>
  <si>
    <t xml:space="preserve">BDMS Inter Pte.Ltd. (Singapore) </t>
  </si>
  <si>
    <t xml:space="preserve">N Health Asia Pte.Ltd. (Singapore) </t>
  </si>
  <si>
    <t xml:space="preserve">BDMS Training Co.,Ltd. </t>
  </si>
  <si>
    <t xml:space="preserve">Bangkok Health Insurance Co.,Ltd. </t>
  </si>
  <si>
    <t xml:space="preserve">Bangkok Premier Life Insurance Co.,Ltd. </t>
  </si>
  <si>
    <t xml:space="preserve">BDMS Accounting Co.,Ltd. </t>
  </si>
  <si>
    <t xml:space="preserve">BDMS Property Management Co.,Ltd. </t>
  </si>
  <si>
    <t xml:space="preserve">BDMS Wellness Resort Co.,Ltd. </t>
  </si>
  <si>
    <t xml:space="preserve">Digital Health Venture Co.,Ltd. </t>
  </si>
  <si>
    <t>Health Plaza Co.,Ltd.</t>
  </si>
  <si>
    <t>Samawat Health Co.,Ltd.</t>
  </si>
  <si>
    <t>BDMS Arabia Limited (The Kingdom of Saudi Arabia)</t>
  </si>
  <si>
    <t>Coverage (%)</t>
  </si>
  <si>
    <t>% Compared to business operations</t>
  </si>
  <si>
    <t xml:space="preserve">        NR = Non-Relevance (The data is not relevant or has no significance to the overall performance of BDMS or is not included this year)</t>
  </si>
  <si>
    <t xml:space="preserve">        or Office/Investment/Sales/Service where the collection of environmental, safety and occupational illness data is not necessary to BDMS</t>
  </si>
  <si>
    <t xml:space="preserve">        Newly hospitals or companies (less than 3 years) is not required to incorporate data into BDMS</t>
  </si>
  <si>
    <t>GRI Content Index</t>
  </si>
  <si>
    <t>Statement of use</t>
  </si>
  <si>
    <t>Bangkok Dusit medical Services PLC has reported in accordance with the GRI Standards for the period of 1st January 2024 to 31st December 2024</t>
  </si>
  <si>
    <t>GRI 1 used</t>
  </si>
  <si>
    <t>GRI 1: Foundation 2021</t>
  </si>
  <si>
    <t xml:space="preserve">Applicable GRI Sector Standard(s) </t>
  </si>
  <si>
    <t>-</t>
  </si>
  <si>
    <t>Disclosure</t>
  </si>
  <si>
    <t xml:space="preserve">Location </t>
  </si>
  <si>
    <t>Omission / Remark</t>
  </si>
  <si>
    <t>General Disclosures / Corporate Governance</t>
  </si>
  <si>
    <t>GRI 2: General Disclosures 2021</t>
  </si>
  <si>
    <t xml:space="preserve">2-1 Organizational details </t>
  </si>
  <si>
    <t>BDMS SR 2024, page 14</t>
  </si>
  <si>
    <t>2-2 Entities included in the organization’s sustainability reporting</t>
  </si>
  <si>
    <t>BDMS SR 2024, page 228</t>
  </si>
  <si>
    <t>2-3 Reporting period, frequency and contact point</t>
  </si>
  <si>
    <t>BDMS SR 2024, page 227</t>
  </si>
  <si>
    <t>BDMS SR 2024, page 26, 227</t>
  </si>
  <si>
    <t>2-5 External assurance</t>
  </si>
  <si>
    <t>BDMS SR 2024, page 231</t>
  </si>
  <si>
    <t xml:space="preserve">2-6 Activities, value chain and other business relationships </t>
  </si>
  <si>
    <t>BDMS SR 2024, page 17, 110</t>
  </si>
  <si>
    <t>2-7 Employees</t>
  </si>
  <si>
    <t>See Employee sheet in this document</t>
  </si>
  <si>
    <t>2-8 Workers who are not employees</t>
  </si>
  <si>
    <t xml:space="preserve">2-9 Governance structure and composition </t>
  </si>
  <si>
    <t>BDMS SR 2024, page 38</t>
  </si>
  <si>
    <t>See further details in BDMS One Report at https://investor.bdms.co.th/en/downloads/one-report</t>
  </si>
  <si>
    <t xml:space="preserve">2-10 Nomination and selection of the highest governance body </t>
  </si>
  <si>
    <t>See Remark</t>
  </si>
  <si>
    <t>2-11 Chair of the highest governance body</t>
  </si>
  <si>
    <t>2-12 Role of the highest governance body in overseeing the management of impacts</t>
  </si>
  <si>
    <t>2-13 Delegation of responsibility for managing impacts</t>
  </si>
  <si>
    <t xml:space="preserve">2-14 Role of the highest governance body in sustainability reporting </t>
  </si>
  <si>
    <t>2-15 Conflicts of interest</t>
  </si>
  <si>
    <t xml:space="preserve">2-16 Communication of critical concerns </t>
  </si>
  <si>
    <t xml:space="preserve">2-17 Collective knowledge of the highest governance body </t>
  </si>
  <si>
    <t>2-18 Evaluation of the performance of the highest governance body</t>
  </si>
  <si>
    <t xml:space="preserve">2-19 Remuneration policies </t>
  </si>
  <si>
    <t>2-20 Process to determine remuneration</t>
  </si>
  <si>
    <t xml:space="preserve">See Remark </t>
  </si>
  <si>
    <t xml:space="preserve">2-21 Annual total compensation ratio </t>
  </si>
  <si>
    <t>See Omission</t>
  </si>
  <si>
    <t>This information is not disclosed due to confidentially constraints.</t>
  </si>
  <si>
    <t xml:space="preserve">2-22 Statement on sustainable development strategy </t>
  </si>
  <si>
    <t>BDMS SR 2024, page 4</t>
  </si>
  <si>
    <t>2-23 Policy commitments</t>
  </si>
  <si>
    <t>BDMS SR 2024, page 43, 45, 114, 174, 188, 199</t>
  </si>
  <si>
    <t>See further details of each policy at https://investor.bdms.co.th/en/sustainability/corporate-governance</t>
  </si>
  <si>
    <t>2-24 Embedding policy commitments</t>
  </si>
  <si>
    <t>See details in each policy as prescribed in GRI 2-23</t>
  </si>
  <si>
    <t>2-25 Processes to remediate negative impacts</t>
  </si>
  <si>
    <t>BDMS SR 2024, page 45-46</t>
  </si>
  <si>
    <t>2-26 Mechanisms for seeking advice and raising concerns</t>
  </si>
  <si>
    <t>2-27 Compliance with laws and regulations</t>
  </si>
  <si>
    <t>BDMS SR 2024, page 47, 81</t>
  </si>
  <si>
    <t>2-28 Membership associations</t>
  </si>
  <si>
    <t>BDMS SR 2024, page 16, 201</t>
  </si>
  <si>
    <t>2-29 Approach to stakeholder engagement</t>
  </si>
  <si>
    <t>BDMS SR 2024, page 26-32</t>
  </si>
  <si>
    <t>2-30 Collective bargaining agreements</t>
  </si>
  <si>
    <t>BDMS SR 2024, page 193</t>
  </si>
  <si>
    <t>Material Topics</t>
  </si>
  <si>
    <t>GRI 3: Material Topics 2021</t>
  </si>
  <si>
    <t>3-1 Process to determine material topics</t>
  </si>
  <si>
    <t xml:space="preserve"> ✓ External Assurance</t>
  </si>
  <si>
    <t>3-2 List of material topics</t>
  </si>
  <si>
    <t xml:space="preserve">3-3 Management of material topics </t>
  </si>
  <si>
    <t>See details in each chapter</t>
  </si>
  <si>
    <t>Service Quality and Patient Safety</t>
  </si>
  <si>
    <t>BDMS SR 2024, page 86</t>
  </si>
  <si>
    <t>GRI 416: Customer Health and Safety 2016</t>
  </si>
  <si>
    <t>416-1 Assessment of the health and safety impacts of product and service categories</t>
  </si>
  <si>
    <t>BDMS SR 2024, page 84</t>
  </si>
  <si>
    <t>GRI 417: Marketing and Labeling 2016</t>
  </si>
  <si>
    <t>417-1 Requirements for product and service information and labeling</t>
  </si>
  <si>
    <t>BDMS SR 2024, page 95</t>
  </si>
  <si>
    <t>417-2 Incidents of non-compliance concerning product and service information and labeling_x000D_</t>
  </si>
  <si>
    <t>417-3 Incidents of non-compliance concerning marketing communications</t>
  </si>
  <si>
    <t>GRI Not Applicable</t>
  </si>
  <si>
    <t>BDMS accreditation result</t>
  </si>
  <si>
    <t>BDMS SR 2024, page 91</t>
  </si>
  <si>
    <t>Innovation and Technology of Sustainability</t>
  </si>
  <si>
    <t>BDMS SR 2024, page 102</t>
  </si>
  <si>
    <t>Number of innovation development projects.</t>
  </si>
  <si>
    <t>BDMS SR 2024, page 101</t>
  </si>
  <si>
    <t>Information Security and Privacy</t>
  </si>
  <si>
    <t>BDMS SR 2024, page 72</t>
  </si>
  <si>
    <t>GRI 418: Customer Privacy 2016</t>
  </si>
  <si>
    <t>418-1 Substantiated complaints concerning breaches of customer privacy and losses of customer data</t>
  </si>
  <si>
    <t>BDMS SR 2024, page 73</t>
  </si>
  <si>
    <t>Supply Chain Management</t>
  </si>
  <si>
    <t>BDMS SR 2024, page 110</t>
  </si>
  <si>
    <t>GRI 308: Supplier Environmental Assessment 2016</t>
  </si>
  <si>
    <t>308-1 New suppliers that were screened using environmental criteria</t>
  </si>
  <si>
    <t>BDMS SR 2024, page 114</t>
  </si>
  <si>
    <t>GRI 414: Supplier Social Assessment 2016</t>
  </si>
  <si>
    <t>414-1 New suppliers that were screened using social criteria</t>
  </si>
  <si>
    <t>Customer Relationship Management</t>
  </si>
  <si>
    <t>BDMS SR 2024, page 146</t>
  </si>
  <si>
    <t>Patient’s perception towards service behaviors</t>
  </si>
  <si>
    <t>BDMS SR 2024, page 147</t>
  </si>
  <si>
    <t>Human Rights Management</t>
  </si>
  <si>
    <t>GRI 405: Diversity and Equal Opportunity 2016</t>
  </si>
  <si>
    <t>405-1 Diversity of governance bodies and employees</t>
  </si>
  <si>
    <t>Sustainability Performance Report 2024, page 4-18</t>
  </si>
  <si>
    <t>GRI 412: Human Rights Assessment 2016</t>
  </si>
  <si>
    <t>412-1 Operations that have been subject to human rights reviews or impact assessments</t>
  </si>
  <si>
    <t>BDMS SR 2024, page 140</t>
  </si>
  <si>
    <t>412-2 Employee training on human rights policies or procedures</t>
  </si>
  <si>
    <t>BDMS SR 2024, page 144</t>
  </si>
  <si>
    <t>412-3 Significant investment agreements and contracts that include human rights clauses or that underwent human rights screening</t>
  </si>
  <si>
    <t>Community Engagement</t>
  </si>
  <si>
    <t>BDMS SR 2024, page 154</t>
  </si>
  <si>
    <t>GRI 201: Economic Performance 2016</t>
  </si>
  <si>
    <t>201-1 Direct economic value generated and distributed</t>
  </si>
  <si>
    <t>See Economic sheet in this document</t>
  </si>
  <si>
    <t>Human Capital Development and Retention</t>
  </si>
  <si>
    <t>BDMS SR 2024, page 126</t>
  </si>
  <si>
    <t>GRI 401: Employment 2016</t>
  </si>
  <si>
    <t>401-1 New employee hires and employee turnover</t>
  </si>
  <si>
    <t>401-2 Benefits provided to full-time employees that are not provided to temporary or parttime employees</t>
  </si>
  <si>
    <t>BDMS SR 2024, page 139-140</t>
  </si>
  <si>
    <t>GRI 404: Training and Education 2016</t>
  </si>
  <si>
    <t>404-1 Average hours of training per year per employee</t>
  </si>
  <si>
    <t>404-2 Programs for upgrading employee skills and transition assistance programs</t>
  </si>
  <si>
    <t>BDMS SR 2024, page 131</t>
  </si>
  <si>
    <t>404-3 Percentage of employees receiving regular performance and career development reviews</t>
  </si>
  <si>
    <t>BDMS SR 2024, page 174</t>
  </si>
  <si>
    <t>GRI 403: Occupational Health and Safety 2018</t>
  </si>
  <si>
    <t>403-1 Occupational health and safety management system</t>
  </si>
  <si>
    <t>BDMS SR 2024, page 174-181</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</si>
  <si>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</si>
  <si>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</si>
  <si>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</si>
  <si>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</si>
  <si>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</si>
  <si>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</si>
  <si>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403-9 Work-related injuries</t>
  </si>
  <si>
    <t>See Occupational Health and Safety sheet in this document</t>
  </si>
  <si>
    <t>✓ External Assurance</t>
  </si>
  <si>
    <t>403-10 Work-related ill health</t>
  </si>
  <si>
    <t>Energy and Climate Change Management</t>
  </si>
  <si>
    <t>BDMS SR 2024, page 199</t>
  </si>
  <si>
    <t>GRI 302: Energy 2016</t>
  </si>
  <si>
    <t>302-1 Energy consumption within the organization</t>
  </si>
  <si>
    <t>See GHG&amp;Energy sheet in this document</t>
  </si>
  <si>
    <t>302-3 Energy intensity</t>
  </si>
  <si>
    <t>GRI 305: Emissions 2016</t>
  </si>
  <si>
    <t>305-1 Direct (Scope 1) GHG emissions</t>
  </si>
  <si>
    <t>305-2 Energy indirect (Scope 2) GHG emissions</t>
  </si>
  <si>
    <t>305-3 Other indirect (Scope 3) GHG emissions</t>
  </si>
  <si>
    <t>305-4 GHG emissions intensity</t>
  </si>
  <si>
    <t>Waste Management</t>
  </si>
  <si>
    <t>BDMS SR 2024, page 211</t>
  </si>
  <si>
    <t>GRI 306: Waste 2020</t>
  </si>
  <si>
    <t>306-2 Management of significant waste-related impacts</t>
  </si>
  <si>
    <t>BDMS SR 2024, page 212-216</t>
  </si>
  <si>
    <t>306-3 Waste generated</t>
  </si>
  <si>
    <t>See Waste sheet in this document</t>
  </si>
  <si>
    <t>306-4 Waste diverted from disposal</t>
  </si>
  <si>
    <t>306-5 Waste directed to disposal</t>
  </si>
  <si>
    <t>Water Stewardship</t>
  </si>
  <si>
    <t>BDMS SR 2024, page 221</t>
  </si>
  <si>
    <t>GRI 303: Water and Effluents 2018</t>
  </si>
  <si>
    <t>303-1 Interactions with water as a shared resource</t>
  </si>
  <si>
    <t>BDMS SR 2024, page 222-225</t>
  </si>
  <si>
    <t>303-2 Management of water discharge-related impacts</t>
  </si>
  <si>
    <t>303-3 Water withdrawal</t>
  </si>
  <si>
    <t>See Water sheet in this document</t>
  </si>
  <si>
    <t>303-4 Water discharge</t>
  </si>
  <si>
    <t>303-5 Water consumption</t>
  </si>
  <si>
    <t>BDMS is preparing its Sustainability Report 2024 in accordance with the Sustainability Accounting Standard Board or SASB for Health Care Sector: Health Care Delivery</t>
  </si>
  <si>
    <t xml:space="preserve">Sustainability Disclosure Topics &amp; Metrics </t>
  </si>
  <si>
    <t>Topic</t>
  </si>
  <si>
    <t>Metric</t>
  </si>
  <si>
    <t>Our Response / Location Reference</t>
  </si>
  <si>
    <t>Code</t>
  </si>
  <si>
    <t>Energy Management</t>
  </si>
  <si>
    <t>(1) Total energy consumed, (2) percentage grid electricity and (3) percentage renewable</t>
  </si>
  <si>
    <t>HC-DY-130a.1</t>
  </si>
  <si>
    <t xml:space="preserve">Total amount of medical waste: percentage 
(a) incinerated, (b) recycled or treated and (c) landfilled </t>
  </si>
  <si>
    <t>HC-DY-150a.1</t>
  </si>
  <si>
    <t>Total amount of: (1) hazardous and (2) non-hazardous pharmaceutical waste, percentage (a) incinerated, (b) recycled or treated and (c) landfilled</t>
  </si>
  <si>
    <t>HC-DY-150a.2</t>
  </si>
  <si>
    <t>Patient Privacy &amp; Electronic Health Records</t>
  </si>
  <si>
    <t>Description of policies and practices to secure customers’personal health data records and other personal data</t>
  </si>
  <si>
    <t>Information Security Management Policy</t>
  </si>
  <si>
    <t>HC-DY-230a.2</t>
  </si>
  <si>
    <t>BDMS SR 2024, page 81-82</t>
  </si>
  <si>
    <t>(1) Number of data breaches,(2) percentage involving (a) personal data only and (b) personal health data, (3) number of customers affected in each category, (a) personal data only and (b) personal health data</t>
  </si>
  <si>
    <t>HC-DY-230a.3</t>
  </si>
  <si>
    <t>Total amount of monetary losses as a result of legal proceedings associated with data security and privacy</t>
  </si>
  <si>
    <t>Omitted</t>
  </si>
  <si>
    <t>HC-DY-230a.4</t>
  </si>
  <si>
    <t>Access for Low-Income Patients</t>
  </si>
  <si>
    <t>HC-DY-240a.1</t>
  </si>
  <si>
    <t>Quality of Care &amp; Patient Satisfaction</t>
  </si>
  <si>
    <t xml:space="preserve">Number of serious reportable events </t>
  </si>
  <si>
    <t>HC-DY-250a.2</t>
  </si>
  <si>
    <t>Hospital-acquired condition rates per hospital</t>
  </si>
  <si>
    <t>HC-DY-250a.3</t>
  </si>
  <si>
    <t xml:space="preserve">Number of (1) unplanned and (2) total readmissions per hospital </t>
  </si>
  <si>
    <t>HC-DY-250a.6_x000D_</t>
  </si>
  <si>
    <t>Management of Controlled Substances</t>
  </si>
  <si>
    <t>Description of policies and practices to manage the number of prescriptions issued for controlled substances</t>
  </si>
  <si>
    <t>HC-DY-260a.1</t>
  </si>
  <si>
    <t>Pricing &amp; Billing Transparency</t>
  </si>
  <si>
    <t>Description of policies or initiatives to ensure that patients are adequately informed about price before undergoing a procedure</t>
  </si>
  <si>
    <t>Medication price</t>
  </si>
  <si>
    <t>HC-DY-270a.1</t>
  </si>
  <si>
    <t xml:space="preserve">Discussion of how pricing information for services is made publicly available
</t>
  </si>
  <si>
    <t>HC-DY-270a.2</t>
  </si>
  <si>
    <t>Number of the entity’s 25 most common services for which pricing information is publicly available, percentage of total services performed (by volume) that these represent</t>
  </si>
  <si>
    <t>HC-DY-270a.3</t>
  </si>
  <si>
    <t>Workforce Health &amp; Safety</t>
  </si>
  <si>
    <t>Total recordable incident rate (TRIR) for (a) direct employees and (b) contract employees</t>
  </si>
  <si>
    <t>HC-DY-320a.1</t>
  </si>
  <si>
    <t>Employee Recruitment, Development &amp; Retention</t>
  </si>
  <si>
    <t>(1) Voluntary and (2) involuntary turnover rate for: (a) physicians, (b) non-physician health care practitioners, and (c) all other employees</t>
  </si>
  <si>
    <t>HC-DY-330a.1</t>
  </si>
  <si>
    <t>Description of talent recruitment and retention efforts for health care practitioners</t>
  </si>
  <si>
    <t>HC-DY-330a.2</t>
  </si>
  <si>
    <t>Climate Change Impacts on Human Health &amp; Infrastructure</t>
  </si>
  <si>
    <t xml:space="preserve">Description of policies and practices to address: (1) the physical risks because of an increased frequency and intensity of extreme weather events, </t>
  </si>
  <si>
    <t>BDMS TCFD 2024</t>
  </si>
  <si>
    <t>HC-DY-450a.1</t>
  </si>
  <si>
    <t xml:space="preserve">(2) changes in the morbidity and mortality rates of illnesses and diseases associated with climate change and </t>
  </si>
  <si>
    <t>(3) emergency preparedness and response</t>
  </si>
  <si>
    <t>Fraud &amp; Unnecessary Procedures</t>
  </si>
  <si>
    <t>Total amount of monetary losses as a result of legal proceedings associated with medical fraud 3</t>
  </si>
  <si>
    <t>HC-DY-510a.1</t>
  </si>
  <si>
    <t xml:space="preserve">Activity Metrics </t>
  </si>
  <si>
    <t>Number of facilities (Hospital)</t>
  </si>
  <si>
    <t>HC-DY-000.A</t>
  </si>
  <si>
    <t>Number of beds</t>
  </si>
  <si>
    <t>Number of inpatient admissions</t>
  </si>
  <si>
    <t>HC-DY-000.B</t>
  </si>
  <si>
    <t xml:space="preserve">Number of outpatient visits </t>
  </si>
  <si>
    <r>
      <rPr>
        <vertAlign val="superscript"/>
        <sz val="10"/>
        <rFont val="Browallia New"/>
        <family val="2"/>
      </rPr>
      <t>1</t>
    </r>
    <r>
      <rPr>
        <sz val="10"/>
        <rFont val="Browallia New"/>
        <family val="2"/>
      </rPr>
      <t xml:space="preserve">Thailand’s national electricity provider has an option to provide renewable energy certificate to BDMS energy facilities. However, we do not have any electricity product or supplier-specific data, therefore we use the location-based method with national grid averages to calculate market-based scope 2 emissions.
*BDMS uses Quantis tool to screen relevant scope 3 categories and identify the emissions size of relevant categories based on available data collected.
</t>
    </r>
    <r>
      <rPr>
        <vertAlign val="superscript"/>
        <sz val="10"/>
        <rFont val="Browallia New"/>
        <family val="2"/>
      </rPr>
      <t>2</t>
    </r>
    <r>
      <rPr>
        <sz val="10"/>
        <rFont val="Browallia New"/>
        <family val="2"/>
      </rPr>
      <t>Total energy consumption within the organization covers total non-renewable energy consumption, total electricity consumption, and total renewable energy consumption use the method of converting energy to gigajoule (GJ) according to the Department of Alternative Energy Development and Efficiency (DEDE), Ministry of Energy</t>
    </r>
  </si>
  <si>
    <r>
      <rPr>
        <vertAlign val="superscript"/>
        <sz val="10"/>
        <rFont val="Browallia New"/>
        <family val="2"/>
      </rPr>
      <t>3</t>
    </r>
    <r>
      <rPr>
        <sz val="10"/>
        <rFont val="Browallia New"/>
        <family val="2"/>
      </rPr>
      <t xml:space="preserve">Based on GHG Protocol (scopes and emissions across the value chain) 
GHG Scope 1 refers to direct emissions from stationary combustion, mobile combustion, and fugitive emissions.
GHG Scope 2 refers to energy indirect emissions from purchased electricity. 
GHG Scope 3 refers to indirect emissions from other sources, including </t>
    </r>
  </si>
  <si>
    <t>1 : Purchased goods and services. Spend based emission factor were selected to most appropriate factor by consider on relevance activity, regional, and year. Cosmetics was excluded due to emission factor not available. Exclude Royal Phnom Penh Hospital and Royal Angkor International Hospital.
2 : Capital goods: Building materials used in construction, IT and purchased fixed assets; equipment and machinery. Spend based emission factor were selected to most appropriate factor by consider on relevance activity, regional, and year. Exclude Royal Phnom Penh Hospital and Royal Angkor International Hospital.
3 : Fuel and energy-related emissions not included in scope 1 or scope 2: Electricity generation from source to power stations and refining and transportation of the raw fuel sources to organization’s sites, prior to combustion. 
4 : Upstream transportation and distribution: The third-party transportation of raw materials, documents, and purchased goods for selling in retail from suppliers to our operations. Spend based emission factor were selected to most appropriate factor by consider on relevance activity, regional, and year. Exclude Phyathai and Paolo Hospital Group.
5 : Waste generated in operations: The third-party disposal and treatment of total waste generated.
6 : Business travel: Off-site domestic and international employee travel via air and land travels. Spend based emission factor were selected to most appropriate factor by consider on relevance activity, regional, and year. Exclude Phyathai and Paolo Hospital Group.
7 : Employee commuting: Commuting, through various modes of transportation, by employees in 2023. The survey conduct to collect data more than 95% confidential and calculate to adjust the data to cover 100% of employee population
8 : Upstream Leased Assets: Consider as not significant category. Data can be collected from some asset due to limitation of data measurement task still not be as the routine in every assets.
9 :Downstream transportation and distribution: Consider as not significant category. The third-party transportation of sold products in pharmacy and saline business. Spend based emission factor were selected to most appropriate factor by consider on relevance activity, regional, and year. Exclude Phyathai and Paolo Hospital Group.
10 : Processing of sold products: Not relevant.
11 : Use of sold products: There are a minor activity related to this category is the use of MDI by patient. The emission course from the propellant gas in MDI, anyway there are difficult to measure the accurate amount of emission and the pharmaceutical company trend to replace the propellant to lower GWP gases. BDMS consider as not significant category.
12 : End-of-life treatment of sold products: There are a minor activity related to this category is the disposal of pharmaceutical package after consume by patient. The activity data are difficult to accurately measure and BDMS has the policy to dispense the medicine as needed. BDMS consider as not significant category.
13 : Downstream leased assets: Data can be collected from some asset due to limitation of data measurement task still not be as the routine in every assets. and some data already consolidated and reported in BDMS’s scope 1 and scope 2 emissions. 
14 : Franchises: Not relevant.
15 : Investments: Consider as not significant category.</t>
  </si>
  <si>
    <t>76,329.09*</t>
  </si>
  <si>
    <t>97,831.45*</t>
  </si>
  <si>
    <r>
      <t>Total biogenic CO</t>
    </r>
    <r>
      <rPr>
        <vertAlign val="subscript"/>
        <sz val="14"/>
        <rFont val="Browallia New"/>
        <family val="2"/>
      </rPr>
      <t>2</t>
    </r>
    <r>
      <rPr>
        <sz val="14"/>
        <rFont val="Browallia New"/>
        <family val="2"/>
      </rPr>
      <t xml:space="preserve"> emissions</t>
    </r>
  </si>
  <si>
    <t>Percentage of total management level</t>
  </si>
  <si>
    <t>Total number from operation level</t>
  </si>
  <si>
    <t>Percentage of total operation level</t>
  </si>
  <si>
    <t>Total number from senior management</t>
  </si>
  <si>
    <t>Total number from middle management</t>
  </si>
  <si>
    <t>Total number from junior management</t>
  </si>
  <si>
    <r>
      <t>Other indirect (Scope 3) GHG emissions</t>
    </r>
    <r>
      <rPr>
        <vertAlign val="superscript"/>
        <sz val="14"/>
        <rFont val="Browallia New"/>
        <family val="2"/>
      </rPr>
      <t>3</t>
    </r>
  </si>
  <si>
    <t>Discussion of strategy to manage the mix of patient insurance status</t>
  </si>
  <si>
    <t xml:space="preserve">2-4 Restatements of information </t>
  </si>
  <si>
    <t>Bangkok Hospital Phetchaburi</t>
  </si>
  <si>
    <t xml:space="preserve">Total weight of hazardous waste diverted from disposal </t>
  </si>
  <si>
    <r>
      <t>Energy</t>
    </r>
    <r>
      <rPr>
        <vertAlign val="superscript"/>
        <sz val="14"/>
        <rFont val="Browallia New"/>
        <family val="2"/>
      </rPr>
      <t>2</t>
    </r>
  </si>
  <si>
    <t>DJSI 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</si>
</sst>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409]mmm\-yy"/>
  </numFmts>
  <fonts count="31" x14ac:knownFonts="1">
    <font>
      <sz val="11"/>
      <color theme="1"/>
      <name val="Aptos Narrow"/>
      <family val="2"/>
      <charset val="222"/>
      <scheme val="minor"/>
    </font>
    <font>
      <sz val="11"/>
      <color theme="1"/>
      <name val="Aptos Narrow"/>
      <family val="2"/>
      <scheme val="minor"/>
    </font>
    <font>
      <b/>
      <sz val="14"/>
      <color theme="0"/>
      <name val="Browallia New"/>
      <family val="2"/>
    </font>
    <font>
      <sz val="14"/>
      <color theme="1"/>
      <name val="Browallia New"/>
      <family val="2"/>
    </font>
    <font>
      <b/>
      <sz val="14"/>
      <color rgb="FF000000"/>
      <name val="Browallia New"/>
      <family val="2"/>
    </font>
    <font>
      <sz val="14"/>
      <name val="Browallia New"/>
      <family val="2"/>
    </font>
    <font>
      <b/>
      <sz val="14"/>
      <color theme="1"/>
      <name val="Browallia New"/>
      <family val="2"/>
    </font>
    <font>
      <sz val="14"/>
      <color theme="0"/>
      <name val="Browallia New"/>
      <family val="2"/>
    </font>
    <font>
      <sz val="14"/>
      <color rgb="FF000000"/>
      <name val="Browallia New"/>
      <family val="2"/>
    </font>
    <font>
      <sz val="11"/>
      <color rgb="FF242424"/>
      <name val="Browallia New"/>
      <family val="2"/>
    </font>
    <font>
      <sz val="14"/>
      <color rgb="FF242424"/>
      <name val="Browallia New"/>
      <family val="2"/>
    </font>
    <font>
      <vertAlign val="subscript"/>
      <sz val="14"/>
      <name val="Browallia New"/>
      <family val="2"/>
    </font>
    <font>
      <sz val="11"/>
      <name val="Browallia New"/>
      <family val="2"/>
    </font>
    <font>
      <sz val="12"/>
      <color theme="1"/>
      <name val="Browallia New"/>
      <family val="2"/>
    </font>
    <font>
      <sz val="12"/>
      <name val="Browallia New"/>
      <family val="2"/>
    </font>
    <font>
      <sz val="11"/>
      <color theme="1"/>
      <name val="Browallia New"/>
      <family val="2"/>
    </font>
    <font>
      <b/>
      <sz val="14"/>
      <name val="Browallia New"/>
      <family val="2"/>
    </font>
    <font>
      <b/>
      <sz val="12"/>
      <name val="Browallia New"/>
      <family val="2"/>
    </font>
    <font>
      <b/>
      <sz val="14"/>
      <color theme="1"/>
      <name val="Times New Roman"/>
      <family val="1"/>
    </font>
    <font>
      <b/>
      <sz val="14"/>
      <color theme="1"/>
      <name val="Browallia New"/>
      <family val="1"/>
    </font>
    <font>
      <b/>
      <sz val="12"/>
      <color theme="1"/>
      <name val="Times New Roman"/>
      <family val="1"/>
    </font>
    <font>
      <b/>
      <sz val="14"/>
      <color theme="1"/>
      <name val="Browallia New"/>
      <family val="1"/>
      <charset val="222"/>
    </font>
    <font>
      <u/>
      <sz val="11"/>
      <color theme="10"/>
      <name val="Aptos Narrow"/>
      <family val="2"/>
      <charset val="222"/>
      <scheme val="minor"/>
    </font>
    <font>
      <u/>
      <sz val="14"/>
      <color theme="10"/>
      <name val="Browallia New"/>
      <family val="2"/>
    </font>
    <font>
      <vertAlign val="superscript"/>
      <sz val="14"/>
      <name val="Browallia New"/>
      <family val="2"/>
    </font>
    <font>
      <sz val="11"/>
      <color theme="1"/>
      <name val="Aptos Narrow"/>
      <family val="2"/>
      <charset val="222"/>
      <scheme val="minor"/>
    </font>
    <font>
      <sz val="11"/>
      <color rgb="FF000000"/>
      <name val="Tahoma"/>
      <family val="2"/>
    </font>
    <font>
      <sz val="10"/>
      <name val="Browallia New"/>
      <family val="2"/>
    </font>
    <font>
      <vertAlign val="superscript"/>
      <sz val="10"/>
      <name val="Browallia New"/>
      <family val="2"/>
    </font>
    <font>
      <sz val="10"/>
      <color theme="0"/>
      <name val="Browallia New"/>
      <family val="2"/>
    </font>
    <font>
      <sz val="10"/>
      <color theme="1"/>
      <name val="Browallia New"/>
      <family val="2"/>
    </font>
  </fonts>
  <fills count="31">
    <fill>
      <patternFill patternType="none"/>
    </fill>
    <fill>
      <patternFill patternType="gray125"/>
    </fill>
    <fill>
      <patternFill patternType="solid">
        <fgColor rgb="FFEFF6FB"/>
        <bgColor indexed="64"/>
      </patternFill>
    </fill>
    <fill>
      <patternFill patternType="solid">
        <fgColor rgb="FF1F3864"/>
        <bgColor rgb="FF1F3864"/>
      </patternFill>
    </fill>
    <fill>
      <patternFill patternType="solid">
        <fgColor theme="9" tint="0.59999389629810485"/>
        <bgColor rgb="FF1F3864"/>
      </patternFill>
    </fill>
    <fill>
      <patternFill patternType="solid">
        <fgColor theme="5" tint="0.59999389629810485"/>
        <bgColor rgb="FF1F38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1F3864"/>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5"/>
        <bgColor indexed="64"/>
      </patternFill>
    </fill>
    <fill>
      <patternFill patternType="solid">
        <fgColor rgb="FF215C98"/>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2060"/>
        <bgColor indexed="64"/>
      </patternFill>
    </fill>
    <fill>
      <patternFill patternType="solid">
        <fgColor theme="6"/>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FF"/>
        <bgColor rgb="FF000000"/>
      </patternFill>
    </fill>
    <fill>
      <patternFill patternType="solid">
        <fgColor theme="1"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bottom style="thin">
        <color rgb="FF000000"/>
      </bottom>
      <diagonal/>
    </border>
    <border>
      <left style="thin">
        <color rgb="FF000000"/>
      </left>
      <right style="thin">
        <color rgb="FF000000"/>
      </right>
      <top/>
      <bottom/>
      <diagonal/>
    </border>
  </borders>
  <cellStyleXfs count="6">
    <xf numFmtId="0" fontId="0" fillId="0" borderId="0"/>
    <xf numFmtId="0" fontId="1" fillId="0" borderId="0"/>
    <xf numFmtId="0" fontId="1" fillId="2" borderId="1">
      <alignment horizontal="left" wrapText="1"/>
      <protection hidden="1"/>
    </xf>
    <xf numFmtId="0" fontId="22" fillId="0" borderId="0" applyNumberFormat="0" applyFill="0" applyBorder="0" applyAlignment="0" applyProtection="0"/>
    <xf numFmtId="0" fontId="25" fillId="0" borderId="0"/>
    <xf numFmtId="164" fontId="25" fillId="0" borderId="0" applyFont="0" applyFill="0" applyBorder="0" applyAlignment="0" applyProtection="0"/>
  </cellStyleXfs>
  <cellXfs count="473">
    <xf numFmtId="0" fontId="0" fillId="0" borderId="0" xfId="0"/>
    <xf numFmtId="0" fontId="3" fillId="18" borderId="0" xfId="0" applyFont="1" applyFill="1"/>
    <xf numFmtId="0" fontId="3" fillId="18" borderId="0" xfId="0" applyFont="1" applyFill="1" applyAlignment="1">
      <alignment horizontal="left" vertical="center"/>
    </xf>
    <xf numFmtId="0" fontId="3" fillId="18" borderId="0" xfId="0" applyFont="1" applyFill="1" applyAlignment="1">
      <alignment horizontal="center" vertical="center"/>
    </xf>
    <xf numFmtId="0" fontId="3" fillId="0" borderId="0" xfId="0" applyFont="1"/>
    <xf numFmtId="0" fontId="4" fillId="23" borderId="6" xfId="0" applyFont="1" applyFill="1" applyBorder="1" applyAlignment="1">
      <alignment horizontal="center" vertical="center" wrapText="1"/>
    </xf>
    <xf numFmtId="0" fontId="4" fillId="23" borderId="11"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6" xfId="0" applyFont="1" applyFill="1" applyBorder="1" applyAlignment="1">
      <alignment horizontal="center" vertical="center"/>
    </xf>
    <xf numFmtId="4" fontId="5" fillId="8" borderId="6" xfId="0" applyNumberFormat="1" applyFont="1" applyFill="1" applyBorder="1" applyAlignment="1">
      <alignment horizontal="center" vertical="center"/>
    </xf>
    <xf numFmtId="4" fontId="5" fillId="8" borderId="16" xfId="0" applyNumberFormat="1" applyFont="1" applyFill="1" applyBorder="1" applyAlignment="1">
      <alignment horizontal="center" vertical="center" wrapText="1"/>
    </xf>
    <xf numFmtId="4" fontId="5" fillId="8" borderId="9" xfId="0" applyNumberFormat="1" applyFont="1" applyFill="1" applyBorder="1" applyAlignment="1">
      <alignment horizontal="center" vertical="center"/>
    </xf>
    <xf numFmtId="49" fontId="5" fillId="0" borderId="8" xfId="0" applyNumberFormat="1" applyFont="1" applyBorder="1" applyAlignment="1">
      <alignment horizontal="center" vertical="center" wrapText="1"/>
    </xf>
    <xf numFmtId="0" fontId="5" fillId="0" borderId="6" xfId="0" applyFont="1" applyBorder="1"/>
    <xf numFmtId="0" fontId="5" fillId="0" borderId="6" xfId="0" applyFont="1" applyBorder="1" applyAlignment="1">
      <alignment horizontal="center" vertical="center"/>
    </xf>
    <xf numFmtId="4" fontId="5" fillId="0" borderId="6" xfId="0" applyNumberFormat="1" applyFont="1" applyBorder="1" applyAlignment="1">
      <alignment horizontal="center" vertical="center"/>
    </xf>
    <xf numFmtId="0" fontId="5" fillId="0" borderId="6" xfId="0" applyFont="1" applyBorder="1" applyAlignment="1">
      <alignment vertical="center"/>
    </xf>
    <xf numFmtId="49" fontId="5" fillId="8" borderId="6" xfId="0" applyNumberFormat="1" applyFont="1" applyFill="1" applyBorder="1" applyAlignment="1">
      <alignment horizontal="left" vertical="center" wrapText="1"/>
    </xf>
    <xf numFmtId="49" fontId="5" fillId="0" borderId="6"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8" borderId="6" xfId="0" applyNumberFormat="1" applyFont="1" applyFill="1" applyBorder="1" applyAlignment="1">
      <alignment horizontal="center" vertical="center" wrapText="1"/>
    </xf>
    <xf numFmtId="4" fontId="5" fillId="0" borderId="7" xfId="0" applyNumberFormat="1" applyFont="1" applyBorder="1" applyAlignment="1">
      <alignment horizontal="center" vertical="center"/>
    </xf>
    <xf numFmtId="0" fontId="3" fillId="18" borderId="0" xfId="0" applyFont="1" applyFill="1" applyAlignment="1">
      <alignment horizontal="left" vertical="center" wrapText="1"/>
    </xf>
    <xf numFmtId="0" fontId="3" fillId="0" borderId="0" xfId="0" applyFont="1" applyAlignment="1">
      <alignment horizontal="left" vertical="center"/>
    </xf>
    <xf numFmtId="0" fontId="2" fillId="10" borderId="11"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0" borderId="6" xfId="0" applyFont="1" applyFill="1" applyBorder="1" applyAlignment="1">
      <alignment horizontal="center" vertical="center"/>
    </xf>
    <xf numFmtId="49" fontId="5" fillId="0" borderId="6" xfId="0" applyNumberFormat="1" applyFont="1" applyBorder="1" applyAlignment="1">
      <alignment horizontal="center" vertical="center"/>
    </xf>
    <xf numFmtId="0" fontId="5" fillId="0" borderId="16" xfId="0" applyFont="1" applyBorder="1" applyAlignment="1">
      <alignment horizontal="left" vertical="center" wrapText="1"/>
    </xf>
    <xf numFmtId="0" fontId="5" fillId="0" borderId="7" xfId="0" applyFont="1" applyBorder="1" applyAlignment="1">
      <alignment horizontal="center" vertical="center"/>
    </xf>
    <xf numFmtId="4" fontId="5" fillId="0" borderId="1" xfId="0" applyNumberFormat="1" applyFont="1" applyBorder="1" applyAlignment="1">
      <alignment horizontal="center" vertical="top" wrapText="1"/>
    </xf>
    <xf numFmtId="0" fontId="5" fillId="0" borderId="9"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6" fillId="12" borderId="1" xfId="0" applyFont="1" applyFill="1" applyBorder="1" applyAlignment="1">
      <alignment horizontal="center" vertical="center"/>
    </xf>
    <xf numFmtId="49" fontId="5" fillId="15" borderId="1" xfId="0" applyNumberFormat="1" applyFont="1" applyFill="1" applyBorder="1" applyAlignment="1">
      <alignment horizontal="center" vertical="center"/>
    </xf>
    <xf numFmtId="0" fontId="5" fillId="12" borderId="1" xfId="0" applyFont="1" applyFill="1" applyBorder="1" applyAlignment="1">
      <alignment horizontal="center" vertical="center"/>
    </xf>
    <xf numFmtId="3" fontId="5" fillId="12" borderId="1" xfId="0" applyNumberFormat="1" applyFont="1" applyFill="1" applyBorder="1" applyAlignment="1">
      <alignment horizontal="center" vertical="center"/>
    </xf>
    <xf numFmtId="2" fontId="5" fillId="12" borderId="1" xfId="0" applyNumberFormat="1" applyFont="1" applyFill="1" applyBorder="1" applyAlignment="1">
      <alignment horizontal="center" vertical="center"/>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15" borderId="1" xfId="0" applyFont="1" applyFill="1" applyBorder="1" applyAlignment="1">
      <alignment horizontal="center" vertical="center"/>
    </xf>
    <xf numFmtId="0" fontId="5" fillId="15" borderId="1" xfId="0" applyFont="1" applyFill="1" applyBorder="1" applyAlignment="1">
      <alignment vertical="top"/>
    </xf>
    <xf numFmtId="4" fontId="5" fillId="1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xf>
    <xf numFmtId="0" fontId="7" fillId="15" borderId="1" xfId="0" applyFont="1" applyFill="1" applyBorder="1" applyAlignment="1">
      <alignment vertical="top"/>
    </xf>
    <xf numFmtId="3" fontId="5" fillId="13" borderId="1" xfId="0" applyNumberFormat="1" applyFont="1" applyFill="1" applyBorder="1" applyAlignment="1">
      <alignment horizontal="center" vertical="center"/>
    </xf>
    <xf numFmtId="4" fontId="5" fillId="13" borderId="1" xfId="0" applyNumberFormat="1" applyFont="1" applyFill="1" applyBorder="1" applyAlignment="1">
      <alignment horizontal="center" vertical="center"/>
    </xf>
    <xf numFmtId="3" fontId="5" fillId="20" borderId="1" xfId="0" applyNumberFormat="1" applyFont="1" applyFill="1" applyBorder="1" applyAlignment="1">
      <alignment horizontal="center" vertical="center"/>
    </xf>
    <xf numFmtId="0" fontId="7" fillId="13" borderId="1" xfId="0" applyFont="1" applyFill="1" applyBorder="1" applyAlignment="1">
      <alignment vertical="top"/>
    </xf>
    <xf numFmtId="0" fontId="7" fillId="12" borderId="1" xfId="0" applyFont="1" applyFill="1" applyBorder="1" applyAlignment="1">
      <alignment vertical="top"/>
    </xf>
    <xf numFmtId="0" fontId="7" fillId="0" borderId="1" xfId="0" applyFont="1" applyBorder="1" applyAlignment="1">
      <alignment vertical="top"/>
    </xf>
    <xf numFmtId="3" fontId="5" fillId="18" borderId="1" xfId="0" applyNumberFormat="1" applyFont="1" applyFill="1" applyBorder="1" applyAlignment="1">
      <alignment horizontal="center" vertical="center"/>
    </xf>
    <xf numFmtId="0" fontId="7" fillId="0" borderId="0" xfId="0" applyFont="1" applyAlignment="1">
      <alignment vertical="top"/>
    </xf>
    <xf numFmtId="0" fontId="3" fillId="15" borderId="1" xfId="0" applyFont="1" applyFill="1" applyBorder="1"/>
    <xf numFmtId="0" fontId="5" fillId="15" borderId="1" xfId="0" applyFont="1" applyFill="1" applyBorder="1" applyAlignment="1">
      <alignment vertical="center"/>
    </xf>
    <xf numFmtId="0" fontId="7" fillId="15" borderId="1" xfId="0" applyFont="1" applyFill="1" applyBorder="1" applyAlignment="1">
      <alignment vertical="center"/>
    </xf>
    <xf numFmtId="4" fontId="5" fillId="18" borderId="1" xfId="0" applyNumberFormat="1" applyFont="1" applyFill="1" applyBorder="1" applyAlignment="1">
      <alignment horizontal="center" vertical="center"/>
    </xf>
    <xf numFmtId="49" fontId="5" fillId="12" borderId="6" xfId="0" applyNumberFormat="1" applyFont="1" applyFill="1" applyBorder="1" applyAlignment="1">
      <alignment horizontal="center" vertical="center" wrapText="1"/>
    </xf>
    <xf numFmtId="0" fontId="5" fillId="0" borderId="8" xfId="0" applyFont="1" applyBorder="1" applyAlignment="1">
      <alignment vertical="center" wrapText="1"/>
    </xf>
    <xf numFmtId="0" fontId="5" fillId="0" borderId="11" xfId="0" applyFont="1" applyBorder="1" applyAlignment="1">
      <alignment horizontal="center" vertical="center" wrapText="1"/>
    </xf>
    <xf numFmtId="1" fontId="5" fillId="0" borderId="9" xfId="0" applyNumberFormat="1" applyFont="1" applyBorder="1" applyAlignment="1">
      <alignment horizontal="center" vertical="center"/>
    </xf>
    <xf numFmtId="1" fontId="5" fillId="0" borderId="6" xfId="0" applyNumberFormat="1" applyFont="1" applyBorder="1" applyAlignment="1">
      <alignment horizontal="center" vertical="center"/>
    </xf>
    <xf numFmtId="2" fontId="5"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1" fontId="3" fillId="18" borderId="0" xfId="0" applyNumberFormat="1" applyFont="1" applyFill="1"/>
    <xf numFmtId="2" fontId="5" fillId="0" borderId="9" xfId="0" applyNumberFormat="1" applyFont="1" applyBorder="1" applyAlignment="1">
      <alignment horizontal="center" vertical="center"/>
    </xf>
    <xf numFmtId="49" fontId="5" fillId="13" borderId="11" xfId="0" applyNumberFormat="1" applyFont="1" applyFill="1" applyBorder="1" applyAlignment="1">
      <alignment horizontal="center" vertical="center" wrapText="1"/>
    </xf>
    <xf numFmtId="0" fontId="5" fillId="0" borderId="13" xfId="0" applyFont="1" applyBorder="1" applyAlignment="1">
      <alignment vertical="center"/>
    </xf>
    <xf numFmtId="0" fontId="5" fillId="0" borderId="12" xfId="0" applyFont="1" applyBorder="1" applyAlignment="1">
      <alignment vertical="center" wrapText="1"/>
    </xf>
    <xf numFmtId="0" fontId="5" fillId="0" borderId="9" xfId="0" applyFont="1" applyBorder="1" applyAlignment="1">
      <alignment horizontal="center" vertical="center" wrapText="1"/>
    </xf>
    <xf numFmtId="49" fontId="7" fillId="18" borderId="0" xfId="0" applyNumberFormat="1" applyFont="1" applyFill="1" applyAlignment="1">
      <alignment vertical="top" wrapText="1"/>
    </xf>
    <xf numFmtId="0" fontId="3" fillId="18" borderId="0" xfId="0" applyFont="1" applyFill="1" applyAlignment="1">
      <alignment vertical="center" wrapText="1"/>
    </xf>
    <xf numFmtId="4" fontId="3" fillId="18" borderId="0" xfId="0" applyNumberFormat="1" applyFont="1" applyFill="1" applyAlignment="1">
      <alignment vertical="center"/>
    </xf>
    <xf numFmtId="0" fontId="9" fillId="18" borderId="0" xfId="0" applyFont="1" applyFill="1" applyAlignment="1">
      <alignment vertical="center"/>
    </xf>
    <xf numFmtId="3" fontId="3" fillId="18" borderId="0" xfId="0" applyNumberFormat="1" applyFont="1" applyFill="1" applyAlignment="1">
      <alignment vertical="center"/>
    </xf>
    <xf numFmtId="49" fontId="7" fillId="0" borderId="0" xfId="0" applyNumberFormat="1" applyFont="1" applyAlignment="1">
      <alignment vertical="top" wrapText="1"/>
    </xf>
    <xf numFmtId="0" fontId="9" fillId="0" borderId="0" xfId="0" applyFont="1" applyAlignment="1">
      <alignment vertical="center"/>
    </xf>
    <xf numFmtId="0" fontId="3" fillId="0" borderId="0" xfId="0" applyFont="1" applyAlignment="1">
      <alignment vertical="center" wrapText="1"/>
    </xf>
    <xf numFmtId="4" fontId="3" fillId="0" borderId="0" xfId="0" applyNumberFormat="1" applyFont="1" applyAlignment="1">
      <alignment vertical="center"/>
    </xf>
    <xf numFmtId="3" fontId="3" fillId="0" borderId="0" xfId="0" applyNumberFormat="1" applyFont="1" applyAlignment="1">
      <alignment vertical="center"/>
    </xf>
    <xf numFmtId="2" fontId="3"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7" fillId="0" borderId="0" xfId="0" quotePrefix="1" applyFont="1" applyAlignment="1">
      <alignment vertical="center"/>
    </xf>
    <xf numFmtId="2" fontId="3" fillId="0" borderId="0" xfId="0" applyNumberFormat="1" applyFont="1"/>
    <xf numFmtId="0" fontId="7" fillId="0" borderId="0" xfId="0" applyFont="1" applyAlignment="1">
      <alignment horizontal="center" vertical="top"/>
    </xf>
    <xf numFmtId="0" fontId="4" fillId="23" borderId="1" xfId="0" applyFont="1" applyFill="1" applyBorder="1" applyAlignment="1">
      <alignment horizontal="center" vertical="center" wrapText="1"/>
    </xf>
    <xf numFmtId="0" fontId="4" fillId="2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49" fontId="5" fillId="0" borderId="7" xfId="0" applyNumberFormat="1"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center" vertical="center" wrapText="1"/>
    </xf>
    <xf numFmtId="2" fontId="5" fillId="0" borderId="7" xfId="0" applyNumberFormat="1" applyFont="1" applyBorder="1" applyAlignment="1">
      <alignment horizontal="center" vertical="center"/>
    </xf>
    <xf numFmtId="4" fontId="8" fillId="29" borderId="1" xfId="0" applyNumberFormat="1" applyFont="1" applyFill="1" applyBorder="1" applyAlignment="1">
      <alignment horizontal="center" vertical="center" wrapText="1" readingOrder="1"/>
    </xf>
    <xf numFmtId="0" fontId="8" fillId="29" borderId="1" xfId="0" applyFont="1" applyFill="1" applyBorder="1" applyAlignment="1">
      <alignment horizontal="left" vertical="center" wrapText="1" readingOrder="1"/>
    </xf>
    <xf numFmtId="2" fontId="5" fillId="19" borderId="6" xfId="0" applyNumberFormat="1" applyFont="1" applyFill="1" applyBorder="1" applyAlignment="1">
      <alignment horizontal="center" vertical="center"/>
    </xf>
    <xf numFmtId="4" fontId="8" fillId="0" borderId="4" xfId="0" applyNumberFormat="1" applyFont="1" applyBorder="1" applyAlignment="1">
      <alignment horizontal="center" vertical="center"/>
    </xf>
    <xf numFmtId="0" fontId="8" fillId="29" borderId="1" xfId="0" applyFont="1" applyFill="1" applyBorder="1" applyAlignment="1">
      <alignment horizontal="center" vertical="center" wrapText="1" readingOrder="1"/>
    </xf>
    <xf numFmtId="0" fontId="8" fillId="0" borderId="4" xfId="0" applyFont="1" applyBorder="1" applyAlignment="1">
      <alignment horizontal="center" vertical="center"/>
    </xf>
    <xf numFmtId="0" fontId="5" fillId="0" borderId="9" xfId="0" applyFont="1" applyBorder="1" applyAlignment="1">
      <alignment horizontal="center"/>
    </xf>
    <xf numFmtId="0" fontId="5" fillId="18" borderId="0" xfId="0" applyFont="1" applyFill="1" applyAlignment="1">
      <alignment vertical="center" wrapText="1"/>
    </xf>
    <xf numFmtId="0" fontId="5" fillId="18" borderId="0" xfId="0" applyFont="1" applyFill="1" applyAlignment="1">
      <alignment wrapText="1"/>
    </xf>
    <xf numFmtId="0" fontId="12" fillId="18" borderId="0" xfId="0" applyFont="1" applyFill="1" applyAlignment="1">
      <alignment vertical="center"/>
    </xf>
    <xf numFmtId="3" fontId="5" fillId="18" borderId="0" xfId="0" applyNumberFormat="1" applyFont="1" applyFill="1" applyAlignment="1">
      <alignment vertical="center"/>
    </xf>
    <xf numFmtId="0" fontId="13" fillId="18" borderId="0" xfId="0" applyFont="1" applyFill="1"/>
    <xf numFmtId="0" fontId="13" fillId="0" borderId="0" xfId="0" applyFont="1"/>
    <xf numFmtId="2" fontId="3" fillId="18" borderId="0" xfId="0" applyNumberFormat="1" applyFont="1" applyFill="1" applyAlignment="1">
      <alignment vertical="center"/>
    </xf>
    <xf numFmtId="49" fontId="4" fillId="23" borderId="11" xfId="0" applyNumberFormat="1" applyFont="1" applyFill="1" applyBorder="1" applyAlignment="1">
      <alignment horizontal="center" vertical="center" wrapText="1"/>
    </xf>
    <xf numFmtId="0" fontId="5" fillId="24" borderId="8" xfId="0" applyFont="1" applyFill="1" applyBorder="1" applyAlignment="1">
      <alignment horizontal="center" vertical="center"/>
    </xf>
    <xf numFmtId="49" fontId="5" fillId="24" borderId="6" xfId="0" applyNumberFormat="1" applyFont="1" applyFill="1" applyBorder="1" applyAlignment="1">
      <alignment horizontal="left" vertical="center"/>
    </xf>
    <xf numFmtId="0" fontId="5" fillId="24" borderId="6" xfId="0" applyFont="1" applyFill="1" applyBorder="1" applyAlignment="1">
      <alignment horizontal="center" vertical="center"/>
    </xf>
    <xf numFmtId="4" fontId="5" fillId="24" borderId="6" xfId="0" applyNumberFormat="1" applyFont="1" applyFill="1" applyBorder="1" applyAlignment="1">
      <alignment horizontal="center" vertical="center"/>
    </xf>
    <xf numFmtId="0" fontId="5" fillId="8" borderId="12" xfId="0" applyFont="1" applyFill="1" applyBorder="1" applyAlignment="1">
      <alignment horizontal="center" vertical="center"/>
    </xf>
    <xf numFmtId="49" fontId="5" fillId="8" borderId="10" xfId="0" applyNumberFormat="1" applyFont="1" applyFill="1" applyBorder="1" applyAlignment="1">
      <alignment horizontal="left" vertical="center"/>
    </xf>
    <xf numFmtId="49" fontId="5" fillId="8" borderId="17" xfId="0" applyNumberFormat="1" applyFont="1" applyFill="1" applyBorder="1" applyAlignment="1">
      <alignment horizontal="left" vertical="center"/>
    </xf>
    <xf numFmtId="0" fontId="5" fillId="24" borderId="10" xfId="0" applyFont="1" applyFill="1" applyBorder="1" applyAlignment="1">
      <alignment horizontal="center" vertical="center"/>
    </xf>
    <xf numFmtId="49" fontId="5" fillId="24" borderId="12" xfId="0" applyNumberFormat="1" applyFont="1" applyFill="1" applyBorder="1" applyAlignment="1">
      <alignment horizontal="left" vertical="center"/>
    </xf>
    <xf numFmtId="4" fontId="5" fillId="24" borderId="13" xfId="0" applyNumberFormat="1" applyFont="1" applyFill="1" applyBorder="1" applyAlignment="1">
      <alignment horizontal="center" vertical="center"/>
    </xf>
    <xf numFmtId="49" fontId="5" fillId="0" borderId="6" xfId="0" applyNumberFormat="1" applyFont="1" applyBorder="1" applyAlignment="1">
      <alignment horizontal="left" vertical="center"/>
    </xf>
    <xf numFmtId="49" fontId="5" fillId="8" borderId="6" xfId="0" applyNumberFormat="1" applyFont="1" applyFill="1" applyBorder="1" applyAlignment="1">
      <alignment horizontal="left" vertical="center"/>
    </xf>
    <xf numFmtId="0" fontId="5" fillId="8" borderId="6" xfId="0" applyFont="1" applyFill="1" applyBorder="1" applyAlignment="1">
      <alignment horizontal="center" vertical="center" wrapText="1"/>
    </xf>
    <xf numFmtId="49" fontId="5" fillId="8" borderId="11" xfId="0" applyNumberFormat="1" applyFont="1" applyFill="1" applyBorder="1" applyAlignment="1">
      <alignment horizontal="center" vertical="center" wrapText="1"/>
    </xf>
    <xf numFmtId="0" fontId="5" fillId="8" borderId="11" xfId="0" applyFont="1" applyFill="1" applyBorder="1" applyAlignment="1">
      <alignment horizontal="center" vertical="center"/>
    </xf>
    <xf numFmtId="4" fontId="5" fillId="8" borderId="11" xfId="0" applyNumberFormat="1" applyFont="1" applyFill="1" applyBorder="1" applyAlignment="1">
      <alignment horizontal="center" vertical="center"/>
    </xf>
    <xf numFmtId="4" fontId="5" fillId="0" borderId="6" xfId="0" applyNumberFormat="1" applyFont="1" applyBorder="1" applyAlignment="1">
      <alignment horizontal="center" vertical="center" wrapText="1"/>
    </xf>
    <xf numFmtId="49" fontId="5" fillId="24" borderId="6" xfId="0" applyNumberFormat="1" applyFont="1" applyFill="1" applyBorder="1" applyAlignment="1">
      <alignment horizontal="center" vertical="center" wrapText="1"/>
    </xf>
    <xf numFmtId="49" fontId="5" fillId="0" borderId="11" xfId="0" applyNumberFormat="1" applyFont="1" applyBorder="1" applyAlignment="1">
      <alignment horizontal="left" vertical="center"/>
    </xf>
    <xf numFmtId="0" fontId="5" fillId="0" borderId="11" xfId="0" applyFont="1" applyBorder="1" applyAlignment="1">
      <alignment horizontal="center" vertical="center"/>
    </xf>
    <xf numFmtId="4" fontId="5" fillId="0" borderId="11" xfId="0" applyNumberFormat="1" applyFont="1" applyBorder="1" applyAlignment="1">
      <alignment horizontal="center" vertical="center"/>
    </xf>
    <xf numFmtId="49" fontId="5" fillId="0" borderId="1" xfId="0" applyNumberFormat="1" applyFont="1" applyBorder="1" applyAlignment="1">
      <alignment horizontal="left" vertical="center"/>
    </xf>
    <xf numFmtId="0" fontId="5" fillId="8" borderId="7" xfId="0" applyFont="1" applyFill="1" applyBorder="1" applyAlignment="1">
      <alignment horizontal="center" vertical="center"/>
    </xf>
    <xf numFmtId="49" fontId="5" fillId="8" borderId="16" xfId="0" applyNumberFormat="1" applyFont="1" applyFill="1" applyBorder="1" applyAlignment="1">
      <alignment horizontal="left" vertical="center"/>
    </xf>
    <xf numFmtId="4" fontId="5" fillId="8" borderId="7" xfId="0" applyNumberFormat="1" applyFont="1" applyFill="1" applyBorder="1" applyAlignment="1">
      <alignment horizontal="center" vertical="center"/>
    </xf>
    <xf numFmtId="49" fontId="5" fillId="8" borderId="9" xfId="0" applyNumberFormat="1" applyFont="1" applyFill="1" applyBorder="1" applyAlignment="1">
      <alignment horizontal="left" vertical="center"/>
    </xf>
    <xf numFmtId="0" fontId="5" fillId="8" borderId="1" xfId="0" applyFont="1" applyFill="1" applyBorder="1" applyAlignment="1">
      <alignment horizontal="center" vertical="center"/>
    </xf>
    <xf numFmtId="49" fontId="5" fillId="8" borderId="1" xfId="0" applyNumberFormat="1" applyFont="1" applyFill="1" applyBorder="1" applyAlignment="1">
      <alignment horizontal="left" vertical="center"/>
    </xf>
    <xf numFmtId="4" fontId="5" fillId="8" borderId="1" xfId="0" applyNumberFormat="1" applyFont="1" applyFill="1" applyBorder="1" applyAlignment="1">
      <alignment horizontal="center" vertical="center"/>
    </xf>
    <xf numFmtId="0" fontId="5" fillId="8" borderId="10" xfId="0" applyFont="1" applyFill="1" applyBorder="1" applyAlignment="1">
      <alignment horizontal="center" vertical="center"/>
    </xf>
    <xf numFmtId="49" fontId="5" fillId="8" borderId="7" xfId="0" applyNumberFormat="1" applyFont="1" applyFill="1" applyBorder="1" applyAlignment="1">
      <alignment horizontal="left" vertical="center"/>
    </xf>
    <xf numFmtId="0" fontId="5" fillId="0" borderId="8" xfId="0" applyFont="1" applyBorder="1" applyAlignment="1">
      <alignment horizontal="center" vertical="center"/>
    </xf>
    <xf numFmtId="49" fontId="3" fillId="18" borderId="0" xfId="0" applyNumberFormat="1" applyFont="1" applyFill="1" applyAlignment="1">
      <alignment horizontal="left" vertical="center"/>
    </xf>
    <xf numFmtId="49" fontId="3" fillId="0" borderId="0" xfId="0" applyNumberFormat="1" applyFont="1" applyAlignment="1">
      <alignment horizontal="left" vertical="center"/>
    </xf>
    <xf numFmtId="0" fontId="15" fillId="18" borderId="0" xfId="0" applyFont="1" applyFill="1"/>
    <xf numFmtId="0" fontId="15" fillId="0" borderId="0" xfId="0" applyFont="1"/>
    <xf numFmtId="0" fontId="16" fillId="18" borderId="20" xfId="1" applyFont="1" applyFill="1" applyBorder="1" applyAlignment="1">
      <alignment vertical="center"/>
    </xf>
    <xf numFmtId="0" fontId="12" fillId="18" borderId="21" xfId="0" applyFont="1" applyFill="1" applyBorder="1"/>
    <xf numFmtId="0" fontId="12" fillId="18" borderId="22" xfId="0" applyFont="1" applyFill="1" applyBorder="1"/>
    <xf numFmtId="49" fontId="6" fillId="4" borderId="1" xfId="1" applyNumberFormat="1" applyFont="1" applyFill="1" applyBorder="1" applyAlignment="1">
      <alignment horizontal="center" vertical="center" wrapText="1"/>
    </xf>
    <xf numFmtId="49" fontId="6" fillId="5" borderId="1" xfId="1" applyNumberFormat="1" applyFont="1" applyFill="1" applyBorder="1" applyAlignment="1">
      <alignment horizontal="center" vertical="center" wrapText="1"/>
    </xf>
    <xf numFmtId="165" fontId="16" fillId="6" borderId="1" xfId="1" applyNumberFormat="1" applyFont="1" applyFill="1" applyBorder="1" applyAlignment="1">
      <alignment horizontal="left" vertical="center"/>
    </xf>
    <xf numFmtId="165" fontId="17" fillId="6" borderId="1" xfId="1" applyNumberFormat="1" applyFont="1" applyFill="1" applyBorder="1" applyAlignment="1">
      <alignment horizontal="left" vertical="center"/>
    </xf>
    <xf numFmtId="0" fontId="17" fillId="6" borderId="1"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2" applyFont="1" applyFill="1" applyAlignment="1" applyProtection="1">
      <alignment horizontal="left" vertical="center"/>
    </xf>
    <xf numFmtId="0" fontId="14" fillId="0" borderId="1" xfId="1" applyFont="1" applyBorder="1" applyAlignment="1">
      <alignment horizontal="center" vertical="center" wrapText="1"/>
    </xf>
    <xf numFmtId="0" fontId="14" fillId="7" borderId="1" xfId="1" applyFont="1" applyFill="1" applyBorder="1" applyAlignment="1">
      <alignment horizontal="center" vertical="center" wrapText="1"/>
    </xf>
    <xf numFmtId="0" fontId="14" fillId="8" borderId="1" xfId="1" applyFont="1" applyFill="1" applyBorder="1" applyAlignment="1">
      <alignment horizontal="center" vertical="center" wrapText="1"/>
    </xf>
    <xf numFmtId="0" fontId="16" fillId="6" borderId="1" xfId="2" applyFont="1" applyFill="1" applyAlignment="1" applyProtection="1">
      <alignment horizontal="left" vertical="center"/>
    </xf>
    <xf numFmtId="0" fontId="5" fillId="6" borderId="1" xfId="2" applyFont="1" applyFill="1" applyAlignment="1" applyProtection="1">
      <alignment horizontal="left" vertical="center"/>
    </xf>
    <xf numFmtId="0" fontId="16" fillId="6" borderId="1" xfId="1" applyFont="1" applyFill="1" applyBorder="1" applyAlignment="1">
      <alignment horizontal="left" vertical="center"/>
    </xf>
    <xf numFmtId="0" fontId="5" fillId="0" borderId="1" xfId="1" applyFont="1" applyBorder="1" applyAlignment="1">
      <alignment vertical="center"/>
    </xf>
    <xf numFmtId="0" fontId="5" fillId="0" borderId="1" xfId="1" applyFont="1" applyBorder="1"/>
    <xf numFmtId="0" fontId="5" fillId="18" borderId="0" xfId="1" applyFont="1" applyFill="1" applyAlignment="1">
      <alignment horizontal="center" vertical="center"/>
    </xf>
    <xf numFmtId="165" fontId="2" fillId="3" borderId="1" xfId="1" applyNumberFormat="1" applyFont="1" applyFill="1" applyBorder="1" applyAlignment="1">
      <alignment horizontal="center" vertical="center" wrapText="1"/>
    </xf>
    <xf numFmtId="1" fontId="2" fillId="9" borderId="1" xfId="1" applyNumberFormat="1" applyFont="1" applyFill="1" applyBorder="1" applyAlignment="1">
      <alignment horizontal="center" vertical="center" wrapText="1"/>
    </xf>
    <xf numFmtId="0" fontId="3" fillId="18" borderId="0" xfId="1" applyFont="1" applyFill="1" applyAlignment="1">
      <alignment horizontal="center" vertical="center"/>
    </xf>
    <xf numFmtId="2" fontId="2" fillId="9" borderId="1" xfId="1" applyNumberFormat="1" applyFont="1" applyFill="1" applyBorder="1" applyAlignment="1">
      <alignment horizontal="center" vertical="center" wrapText="1"/>
    </xf>
    <xf numFmtId="0" fontId="13" fillId="18" borderId="0" xfId="1" applyFont="1" applyFill="1" applyAlignment="1">
      <alignment horizontal="center" vertical="center"/>
    </xf>
    <xf numFmtId="0" fontId="5" fillId="18" borderId="0" xfId="1" applyFont="1" applyFill="1" applyAlignment="1">
      <alignment vertical="center"/>
    </xf>
    <xf numFmtId="0" fontId="3" fillId="18" borderId="0" xfId="1" applyFont="1" applyFill="1" applyAlignment="1">
      <alignment vertical="center" wrapText="1"/>
    </xf>
    <xf numFmtId="0" fontId="3" fillId="18" borderId="0" xfId="0" applyFont="1" applyFill="1" applyAlignment="1">
      <alignment vertical="center"/>
    </xf>
    <xf numFmtId="0" fontId="5" fillId="18" borderId="0" xfId="0" applyFont="1" applyFill="1" applyAlignment="1">
      <alignment vertical="center"/>
    </xf>
    <xf numFmtId="0" fontId="4" fillId="18" borderId="0" xfId="0" applyFont="1" applyFill="1" applyAlignment="1">
      <alignment vertical="center"/>
    </xf>
    <xf numFmtId="49" fontId="8" fillId="18" borderId="0" xfId="0" applyNumberFormat="1" applyFont="1" applyFill="1" applyAlignment="1">
      <alignment vertical="center" wrapText="1"/>
    </xf>
    <xf numFmtId="0" fontId="8" fillId="18" borderId="0" xfId="0" applyFont="1" applyFill="1" applyAlignment="1">
      <alignment vertical="center"/>
    </xf>
    <xf numFmtId="0" fontId="8" fillId="0" borderId="0" xfId="0" applyFont="1" applyAlignment="1">
      <alignment vertical="top" wrapText="1"/>
    </xf>
    <xf numFmtId="0" fontId="3" fillId="0" borderId="0" xfId="0" applyFont="1" applyAlignment="1">
      <alignment vertical="top"/>
    </xf>
    <xf numFmtId="4" fontId="5" fillId="0" borderId="1" xfId="0" applyNumberFormat="1" applyFont="1" applyBorder="1" applyAlignment="1">
      <alignment horizontal="center" vertical="center" wrapText="1"/>
    </xf>
    <xf numFmtId="0" fontId="3" fillId="18" borderId="0" xfId="0" applyFont="1" applyFill="1" applyAlignment="1">
      <alignment horizontal="center"/>
    </xf>
    <xf numFmtId="0" fontId="3" fillId="18" borderId="1" xfId="0" applyFont="1" applyFill="1" applyBorder="1" applyAlignment="1">
      <alignment horizontal="center"/>
    </xf>
    <xf numFmtId="0" fontId="3" fillId="0" borderId="0" xfId="0" applyFont="1" applyAlignment="1">
      <alignment horizontal="center"/>
    </xf>
    <xf numFmtId="0" fontId="6" fillId="13" borderId="1" xfId="0" applyFont="1" applyFill="1" applyBorder="1" applyAlignment="1">
      <alignment horizontal="center"/>
    </xf>
    <xf numFmtId="1" fontId="5" fillId="0" borderId="8" xfId="0" applyNumberFormat="1" applyFont="1" applyBorder="1" applyAlignment="1">
      <alignment horizontal="center" vertical="center"/>
    </xf>
    <xf numFmtId="2" fontId="5" fillId="0" borderId="8" xfId="0" applyNumberFormat="1" applyFont="1" applyBorder="1" applyAlignment="1">
      <alignment horizontal="center" vertical="center"/>
    </xf>
    <xf numFmtId="0" fontId="2" fillId="11" borderId="8" xfId="0" applyFont="1" applyFill="1" applyBorder="1" applyAlignment="1">
      <alignment horizontal="center" vertical="center" wrapText="1"/>
    </xf>
    <xf numFmtId="0" fontId="5" fillId="13" borderId="8" xfId="0" applyFont="1" applyFill="1" applyBorder="1" applyAlignment="1">
      <alignment horizontal="center" vertical="center"/>
    </xf>
    <xf numFmtId="49" fontId="5" fillId="12" borderId="8" xfId="0" applyNumberFormat="1" applyFont="1" applyFill="1" applyBorder="1" applyAlignment="1">
      <alignment horizontal="center" vertical="center" wrapText="1"/>
    </xf>
    <xf numFmtId="0" fontId="5" fillId="0" borderId="10" xfId="0" applyFont="1" applyBorder="1" applyAlignment="1">
      <alignment vertical="center" wrapText="1"/>
    </xf>
    <xf numFmtId="1" fontId="5" fillId="0" borderId="16" xfId="0" applyNumberFormat="1" applyFont="1" applyBorder="1" applyAlignment="1">
      <alignment horizontal="center" vertical="center"/>
    </xf>
    <xf numFmtId="1" fontId="5" fillId="0" borderId="7" xfId="0" applyNumberFormat="1" applyFont="1" applyBorder="1" applyAlignment="1">
      <alignment horizontal="center" vertical="center"/>
    </xf>
    <xf numFmtId="2" fontId="5" fillId="0" borderId="10" xfId="0" applyNumberFormat="1" applyFont="1" applyBorder="1" applyAlignment="1">
      <alignment horizontal="center" vertical="center"/>
    </xf>
    <xf numFmtId="1" fontId="5" fillId="0" borderId="1" xfId="0" applyNumberFormat="1" applyFont="1" applyBorder="1" applyAlignment="1">
      <alignment horizontal="center" vertical="center"/>
    </xf>
    <xf numFmtId="4" fontId="5" fillId="0" borderId="14" xfId="0" applyNumberFormat="1" applyFont="1" applyBorder="1" applyAlignment="1">
      <alignment horizontal="center" vertical="center" wrapText="1"/>
    </xf>
    <xf numFmtId="4" fontId="5" fillId="0" borderId="10" xfId="0" applyNumberFormat="1" applyFont="1" applyBorder="1" applyAlignment="1">
      <alignment horizontal="center" vertical="center"/>
    </xf>
    <xf numFmtId="4" fontId="5" fillId="0" borderId="8" xfId="0" applyNumberFormat="1" applyFont="1" applyBorder="1" applyAlignment="1">
      <alignment horizontal="center" vertical="center"/>
    </xf>
    <xf numFmtId="4" fontId="8" fillId="0" borderId="15" xfId="0" applyNumberFormat="1" applyFont="1" applyBorder="1" applyAlignment="1">
      <alignment horizontal="center" vertical="center"/>
    </xf>
    <xf numFmtId="0" fontId="16" fillId="23" borderId="1" xfId="0" applyFont="1" applyFill="1" applyBorder="1" applyAlignment="1">
      <alignment horizontal="center" vertical="center"/>
    </xf>
    <xf numFmtId="4" fontId="5" fillId="8" borderId="8" xfId="0" applyNumberFormat="1" applyFont="1" applyFill="1" applyBorder="1" applyAlignment="1">
      <alignment horizontal="center" vertical="center"/>
    </xf>
    <xf numFmtId="4" fontId="5" fillId="8" borderId="27" xfId="0" applyNumberFormat="1" applyFont="1" applyFill="1" applyBorder="1" applyAlignment="1">
      <alignment horizontal="center" vertical="center" wrapText="1"/>
    </xf>
    <xf numFmtId="4" fontId="5" fillId="8" borderId="17" xfId="0" applyNumberFormat="1" applyFont="1" applyFill="1" applyBorder="1" applyAlignment="1">
      <alignment horizontal="center" vertical="center"/>
    </xf>
    <xf numFmtId="4" fontId="5" fillId="24" borderId="8" xfId="0" applyNumberFormat="1" applyFont="1" applyFill="1" applyBorder="1" applyAlignment="1">
      <alignment horizontal="center" vertical="center"/>
    </xf>
    <xf numFmtId="4" fontId="5" fillId="24" borderId="18" xfId="0" applyNumberFormat="1" applyFont="1" applyFill="1" applyBorder="1" applyAlignment="1">
      <alignment horizontal="center" vertical="center"/>
    </xf>
    <xf numFmtId="4" fontId="5" fillId="8" borderId="12" xfId="0" applyNumberFormat="1" applyFont="1" applyFill="1" applyBorder="1" applyAlignment="1">
      <alignment horizontal="center" vertical="center"/>
    </xf>
    <xf numFmtId="4" fontId="5" fillId="0" borderId="8" xfId="0" applyNumberFormat="1" applyFont="1" applyBorder="1" applyAlignment="1">
      <alignment horizontal="center" vertical="center" wrapText="1"/>
    </xf>
    <xf numFmtId="4" fontId="5" fillId="0" borderId="12" xfId="0" applyNumberFormat="1" applyFont="1" applyBorder="1" applyAlignment="1">
      <alignment horizontal="center" vertical="center"/>
    </xf>
    <xf numFmtId="4" fontId="5" fillId="0" borderId="14" xfId="0" applyNumberFormat="1" applyFont="1" applyBorder="1" applyAlignment="1">
      <alignment horizontal="center" vertical="center"/>
    </xf>
    <xf numFmtId="4" fontId="5" fillId="8" borderId="10" xfId="0" applyNumberFormat="1" applyFont="1" applyFill="1" applyBorder="1" applyAlignment="1">
      <alignment horizontal="center" vertical="center"/>
    </xf>
    <xf numFmtId="4" fontId="5" fillId="8" borderId="14" xfId="0" applyNumberFormat="1" applyFont="1" applyFill="1" applyBorder="1" applyAlignment="1">
      <alignment horizontal="center" vertical="center"/>
    </xf>
    <xf numFmtId="0" fontId="4" fillId="23" borderId="12" xfId="0" applyFont="1" applyFill="1" applyBorder="1" applyAlignment="1">
      <alignment horizontal="center" vertical="center"/>
    </xf>
    <xf numFmtId="4" fontId="5" fillId="24" borderId="1" xfId="0" applyNumberFormat="1" applyFont="1" applyFill="1" applyBorder="1" applyAlignment="1">
      <alignment horizontal="center" vertical="center"/>
    </xf>
    <xf numFmtId="4" fontId="5" fillId="8" borderId="1" xfId="0" applyNumberFormat="1" applyFont="1" applyFill="1" applyBorder="1" applyAlignment="1">
      <alignment horizontal="center" vertical="center" wrapText="1"/>
    </xf>
    <xf numFmtId="0" fontId="19" fillId="24" borderId="1" xfId="0" applyFont="1" applyFill="1" applyBorder="1" applyAlignment="1">
      <alignment horizontal="center"/>
    </xf>
    <xf numFmtId="0" fontId="5" fillId="0" borderId="11" xfId="0" applyFont="1" applyBorder="1" applyAlignment="1">
      <alignment horizontal="left"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xf>
    <xf numFmtId="49" fontId="8" fillId="0" borderId="6" xfId="0" applyNumberFormat="1" applyFont="1" applyBorder="1" applyAlignment="1">
      <alignment horizontal="left" vertical="top" wrapText="1"/>
    </xf>
    <xf numFmtId="0" fontId="6" fillId="6" borderId="1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left" vertical="top" wrapText="1"/>
    </xf>
    <xf numFmtId="0" fontId="6" fillId="6" borderId="6" xfId="0" applyFont="1" applyFill="1" applyBorder="1" applyAlignment="1">
      <alignment horizontal="center" vertical="center"/>
    </xf>
    <xf numFmtId="0" fontId="21" fillId="24" borderId="1" xfId="0" applyFont="1" applyFill="1" applyBorder="1" applyAlignment="1">
      <alignment horizontal="center"/>
    </xf>
    <xf numFmtId="0" fontId="3" fillId="18" borderId="0" xfId="0" applyFont="1" applyFill="1" applyAlignment="1">
      <alignment horizontal="left" vertical="top"/>
    </xf>
    <xf numFmtId="49" fontId="5" fillId="18" borderId="0" xfId="0" applyNumberFormat="1" applyFont="1" applyFill="1" applyAlignment="1">
      <alignment horizontal="left" vertical="top" wrapText="1"/>
    </xf>
    <xf numFmtId="0" fontId="7" fillId="0" borderId="0" xfId="0" applyFont="1" applyAlignment="1">
      <alignment horizontal="left" vertical="top"/>
    </xf>
    <xf numFmtId="0" fontId="3" fillId="0" borderId="0" xfId="0" applyFont="1" applyAlignment="1">
      <alignment horizontal="left" vertical="top"/>
    </xf>
    <xf numFmtId="0" fontId="3" fillId="18" borderId="0" xfId="0" applyFont="1" applyFill="1" applyAlignment="1">
      <alignment vertical="top"/>
    </xf>
    <xf numFmtId="0" fontId="5" fillId="18" borderId="0" xfId="0" applyFont="1" applyFill="1" applyAlignment="1">
      <alignment vertical="top"/>
    </xf>
    <xf numFmtId="0" fontId="5" fillId="18" borderId="0" xfId="0" applyFont="1" applyFill="1" applyAlignment="1">
      <alignment horizontal="left" vertical="top"/>
    </xf>
    <xf numFmtId="0" fontId="3" fillId="18" borderId="0" xfId="0" applyFont="1" applyFill="1" applyAlignment="1">
      <alignment horizontal="center" vertical="top"/>
    </xf>
    <xf numFmtId="49" fontId="4" fillId="6" borderId="11" xfId="0" applyNumberFormat="1" applyFont="1" applyFill="1" applyBorder="1" applyAlignment="1">
      <alignment horizontal="center" vertical="top" wrapText="1"/>
    </xf>
    <xf numFmtId="0" fontId="6" fillId="6" borderId="11" xfId="0" applyFont="1" applyFill="1" applyBorder="1" applyAlignment="1">
      <alignment horizontal="center" vertical="top"/>
    </xf>
    <xf numFmtId="0" fontId="3" fillId="0" borderId="12" xfId="0" applyFont="1" applyBorder="1" applyAlignment="1">
      <alignment horizontal="left" vertical="top"/>
    </xf>
    <xf numFmtId="0" fontId="3" fillId="0" borderId="6" xfId="0" applyFont="1" applyBorder="1" applyAlignment="1">
      <alignment horizontal="left" vertical="top" wrapText="1"/>
    </xf>
    <xf numFmtId="0" fontId="23" fillId="0" borderId="6" xfId="3" applyFont="1" applyBorder="1" applyAlignment="1">
      <alignment horizontal="left" vertical="top" wrapText="1"/>
    </xf>
    <xf numFmtId="0" fontId="3" fillId="0" borderId="6" xfId="0" applyFont="1" applyBorder="1" applyAlignment="1">
      <alignment horizontal="left" vertical="top"/>
    </xf>
    <xf numFmtId="0" fontId="3" fillId="0" borderId="8" xfId="0" applyFont="1" applyBorder="1" applyAlignment="1">
      <alignment horizontal="left" vertical="top"/>
    </xf>
    <xf numFmtId="49" fontId="8" fillId="0" borderId="6" xfId="0" applyNumberFormat="1" applyFont="1" applyBorder="1" applyAlignment="1">
      <alignment vertical="top" wrapText="1"/>
    </xf>
    <xf numFmtId="49" fontId="8" fillId="18" borderId="0" xfId="0" applyNumberFormat="1" applyFont="1" applyFill="1" applyAlignment="1">
      <alignment vertical="top" wrapText="1"/>
    </xf>
    <xf numFmtId="49" fontId="8" fillId="18" borderId="0" xfId="0" applyNumberFormat="1" applyFont="1" applyFill="1" applyAlignment="1">
      <alignment horizontal="left" vertical="top" wrapText="1"/>
    </xf>
    <xf numFmtId="0" fontId="10" fillId="0" borderId="0" xfId="0" applyFont="1" applyAlignment="1">
      <alignment vertical="top"/>
    </xf>
    <xf numFmtId="0" fontId="8" fillId="18" borderId="0" xfId="0" applyFont="1" applyFill="1" applyAlignment="1">
      <alignment vertical="top"/>
    </xf>
    <xf numFmtId="0" fontId="8" fillId="18" borderId="0" xfId="0" applyFont="1" applyFill="1" applyAlignment="1">
      <alignment horizontal="left" vertical="top"/>
    </xf>
    <xf numFmtId="0" fontId="8" fillId="18" borderId="0" xfId="0" applyFont="1" applyFill="1" applyAlignment="1">
      <alignment vertical="top" wrapText="1"/>
    </xf>
    <xf numFmtId="0" fontId="3" fillId="18" borderId="0" xfId="0" applyFont="1" applyFill="1" applyAlignment="1">
      <alignment horizontal="left" vertical="top" wrapText="1"/>
    </xf>
    <xf numFmtId="0" fontId="7" fillId="18" borderId="0" xfId="0" applyFont="1" applyFill="1" applyAlignment="1">
      <alignment vertical="top"/>
    </xf>
    <xf numFmtId="0" fontId="8" fillId="0" borderId="0" xfId="0" applyFont="1" applyAlignment="1">
      <alignment vertical="top"/>
    </xf>
    <xf numFmtId="0" fontId="8" fillId="0" borderId="0" xfId="0" applyFont="1" applyAlignment="1">
      <alignment horizontal="left" vertical="top"/>
    </xf>
    <xf numFmtId="0" fontId="3" fillId="0" borderId="0" xfId="0" applyFont="1" applyAlignment="1">
      <alignment horizontal="left" vertical="top" wrapText="1"/>
    </xf>
    <xf numFmtId="3" fontId="3" fillId="0" borderId="6" xfId="0" applyNumberFormat="1" applyFont="1" applyBorder="1" applyAlignment="1">
      <alignment horizontal="center" vertical="top" wrapText="1"/>
    </xf>
    <xf numFmtId="0" fontId="23" fillId="0" borderId="8" xfId="3" applyFont="1" applyBorder="1" applyAlignment="1">
      <alignment horizontal="left" vertical="top"/>
    </xf>
    <xf numFmtId="0" fontId="3" fillId="6" borderId="11" xfId="0" applyFont="1" applyFill="1" applyBorder="1" applyAlignment="1">
      <alignment horizontal="center" vertical="top"/>
    </xf>
    <xf numFmtId="0" fontId="5" fillId="0" borderId="6" xfId="0" applyFont="1" applyBorder="1" applyAlignment="1">
      <alignment horizontal="left" vertical="center"/>
    </xf>
    <xf numFmtId="0" fontId="7" fillId="0" borderId="6" xfId="0" applyFont="1" applyBorder="1" applyAlignment="1">
      <alignment vertical="top"/>
    </xf>
    <xf numFmtId="2" fontId="5" fillId="0" borderId="6" xfId="0" applyNumberFormat="1" applyFont="1" applyBorder="1" applyAlignment="1">
      <alignment horizontal="center"/>
    </xf>
    <xf numFmtId="0" fontId="5" fillId="15" borderId="2" xfId="0" applyFont="1" applyFill="1" applyBorder="1" applyAlignment="1">
      <alignment horizontal="center" vertical="center"/>
    </xf>
    <xf numFmtId="0" fontId="3" fillId="18" borderId="6" xfId="0" applyFont="1" applyFill="1" applyBorder="1" applyAlignment="1">
      <alignment horizontal="center"/>
    </xf>
    <xf numFmtId="0" fontId="3" fillId="18" borderId="2" xfId="0" applyFont="1" applyFill="1" applyBorder="1" applyAlignment="1">
      <alignment horizontal="center"/>
    </xf>
    <xf numFmtId="0" fontId="5" fillId="15" borderId="6" xfId="0" applyFont="1" applyFill="1" applyBorder="1" applyAlignment="1">
      <alignment horizontal="center" vertical="center"/>
    </xf>
    <xf numFmtId="0" fontId="5" fillId="27" borderId="6" xfId="0" applyFont="1" applyFill="1" applyBorder="1" applyAlignment="1">
      <alignment horizontal="center"/>
    </xf>
    <xf numFmtId="1" fontId="5" fillId="0" borderId="6" xfId="0" applyNumberFormat="1" applyFont="1" applyBorder="1" applyAlignment="1">
      <alignment horizontal="center"/>
    </xf>
    <xf numFmtId="0" fontId="3" fillId="18" borderId="11" xfId="0" applyFont="1" applyFill="1" applyBorder="1" applyAlignment="1">
      <alignment horizontal="center"/>
    </xf>
    <xf numFmtId="0" fontId="5" fillId="0" borderId="0" xfId="0" applyFont="1" applyAlignment="1">
      <alignment wrapText="1"/>
    </xf>
    <xf numFmtId="4" fontId="8" fillId="29" borderId="14" xfId="0" applyNumberFormat="1" applyFont="1" applyFill="1" applyBorder="1" applyAlignment="1">
      <alignment horizontal="center" vertical="center" wrapText="1" readingOrder="1"/>
    </xf>
    <xf numFmtId="0" fontId="5" fillId="12" borderId="1" xfId="0" applyFont="1" applyFill="1" applyBorder="1" applyAlignment="1">
      <alignment horizontal="left" vertical="center" wrapText="1"/>
    </xf>
    <xf numFmtId="0" fontId="5" fillId="13" borderId="1" xfId="0" applyFont="1" applyFill="1" applyBorder="1" applyAlignment="1">
      <alignment horizontal="left" vertical="center"/>
    </xf>
    <xf numFmtId="2" fontId="5" fillId="0" borderId="1" xfId="0" applyNumberFormat="1" applyFont="1" applyBorder="1" applyAlignment="1">
      <alignment horizontal="center" vertical="center"/>
    </xf>
    <xf numFmtId="0" fontId="5" fillId="13" borderId="1" xfId="0" applyFont="1" applyFill="1" applyBorder="1" applyAlignment="1">
      <alignment horizontal="left" vertical="center" wrapText="1"/>
    </xf>
    <xf numFmtId="49" fontId="7" fillId="18" borderId="0" xfId="0" applyNumberFormat="1" applyFont="1" applyFill="1" applyAlignment="1">
      <alignment horizontal="left" vertical="top" wrapText="1"/>
    </xf>
    <xf numFmtId="0" fontId="5" fillId="0" borderId="0" xfId="0" applyFont="1" applyAlignment="1">
      <alignment horizontal="left" wrapText="1"/>
    </xf>
    <xf numFmtId="0" fontId="5" fillId="18" borderId="0" xfId="0" applyFont="1" applyFill="1" applyAlignment="1">
      <alignment horizontal="left" vertical="center" wrapText="1"/>
    </xf>
    <xf numFmtId="0" fontId="8" fillId="24" borderId="1" xfId="0" applyFont="1" applyFill="1" applyBorder="1" applyAlignment="1">
      <alignment horizontal="left" vertical="center"/>
    </xf>
    <xf numFmtId="0" fontId="19" fillId="24" borderId="1" xfId="0" applyFont="1" applyFill="1" applyBorder="1" applyAlignment="1">
      <alignment horizontal="center" vertical="center"/>
    </xf>
    <xf numFmtId="0" fontId="5" fillId="25" borderId="1" xfId="0" applyFont="1" applyFill="1" applyBorder="1" applyAlignment="1">
      <alignment horizontal="left" vertical="center"/>
    </xf>
    <xf numFmtId="0" fontId="4" fillId="23" borderId="14" xfId="0" applyFont="1" applyFill="1" applyBorder="1" applyAlignment="1">
      <alignment horizontal="center" vertical="center"/>
    </xf>
    <xf numFmtId="4" fontId="8" fillId="0" borderId="1" xfId="0" applyNumberFormat="1" applyFont="1" applyBorder="1" applyAlignment="1">
      <alignment horizontal="center" vertical="center"/>
    </xf>
    <xf numFmtId="49" fontId="5" fillId="24" borderId="1" xfId="0" applyNumberFormat="1" applyFont="1" applyFill="1" applyBorder="1" applyAlignment="1">
      <alignment horizontal="left" vertical="center" wrapText="1"/>
    </xf>
    <xf numFmtId="0" fontId="2" fillId="11" borderId="14" xfId="0" applyFont="1" applyFill="1" applyBorder="1" applyAlignment="1">
      <alignment horizontal="center" vertical="center"/>
    </xf>
    <xf numFmtId="1" fontId="5" fillId="0" borderId="14" xfId="0" applyNumberFormat="1" applyFont="1" applyBorder="1" applyAlignment="1">
      <alignment horizontal="center" vertical="center"/>
    </xf>
    <xf numFmtId="2" fontId="5" fillId="0" borderId="14" xfId="0" applyNumberFormat="1" applyFont="1" applyBorder="1" applyAlignment="1">
      <alignment horizontal="center" vertical="center"/>
    </xf>
    <xf numFmtId="0" fontId="5" fillId="0" borderId="6" xfId="3" applyFont="1" applyBorder="1" applyAlignment="1">
      <alignment horizontal="left" vertical="top" wrapText="1"/>
    </xf>
    <xf numFmtId="4" fontId="5" fillId="0" borderId="0" xfId="0" applyNumberFormat="1" applyFont="1" applyAlignment="1">
      <alignment horizontal="center" vertical="center"/>
    </xf>
    <xf numFmtId="4" fontId="8" fillId="29" borderId="3" xfId="0" applyNumberFormat="1" applyFont="1" applyFill="1" applyBorder="1" applyAlignment="1">
      <alignment horizontal="center" vertical="center" wrapText="1" readingOrder="1"/>
    </xf>
    <xf numFmtId="0" fontId="3" fillId="18"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top"/>
    </xf>
    <xf numFmtId="0" fontId="30" fillId="18" borderId="0" xfId="0" applyFont="1" applyFill="1"/>
    <xf numFmtId="0" fontId="30" fillId="18" borderId="0" xfId="0" applyFont="1" applyFill="1" applyAlignment="1">
      <alignment horizontal="center"/>
    </xf>
    <xf numFmtId="0" fontId="30" fillId="0" borderId="0" xfId="0" applyFont="1"/>
    <xf numFmtId="0" fontId="16" fillId="26" borderId="1" xfId="0" applyFont="1" applyFill="1" applyBorder="1" applyAlignment="1">
      <alignment horizontal="left" vertical="top"/>
    </xf>
    <xf numFmtId="49" fontId="16" fillId="26" borderId="1" xfId="0" applyNumberFormat="1" applyFont="1" applyFill="1" applyBorder="1" applyAlignment="1">
      <alignment horizontal="left" vertical="top" wrapText="1"/>
    </xf>
    <xf numFmtId="49" fontId="16" fillId="26" borderId="1" xfId="0" applyNumberFormat="1" applyFont="1" applyFill="1" applyBorder="1" applyAlignment="1">
      <alignment horizontal="center" vertical="top" wrapText="1"/>
    </xf>
    <xf numFmtId="0" fontId="16" fillId="26" borderId="1" xfId="0" applyFont="1" applyFill="1" applyBorder="1" applyAlignment="1">
      <alignment horizontal="center" vertical="top"/>
    </xf>
    <xf numFmtId="0" fontId="16" fillId="26" borderId="1" xfId="0" applyFont="1" applyFill="1" applyBorder="1" applyAlignment="1">
      <alignment horizontal="center" vertical="center"/>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7" borderId="1" xfId="0" applyFont="1" applyFill="1" applyBorder="1" applyAlignment="1">
      <alignment horizontal="left" vertical="center"/>
    </xf>
    <xf numFmtId="0" fontId="23" fillId="0" borderId="1" xfId="3" applyFont="1" applyBorder="1" applyAlignment="1">
      <alignment horizontal="left" vertical="top" wrapText="1"/>
    </xf>
    <xf numFmtId="49" fontId="5" fillId="0" borderId="1" xfId="0" applyNumberFormat="1" applyFont="1" applyBorder="1" applyAlignment="1">
      <alignment vertical="top" wrapText="1"/>
    </xf>
    <xf numFmtId="0" fontId="5" fillId="8" borderId="1" xfId="0" applyFont="1" applyFill="1" applyBorder="1" applyAlignment="1">
      <alignment vertical="center"/>
    </xf>
    <xf numFmtId="0" fontId="5" fillId="8" borderId="1" xfId="0" applyFont="1" applyFill="1" applyBorder="1"/>
    <xf numFmtId="49" fontId="5" fillId="8" borderId="1" xfId="0" applyNumberFormat="1" applyFont="1" applyFill="1" applyBorder="1" applyAlignment="1">
      <alignment horizontal="center" vertical="center" wrapText="1"/>
    </xf>
    <xf numFmtId="49" fontId="5" fillId="25" borderId="1" xfId="0" applyNumberFormat="1" applyFont="1" applyFill="1" applyBorder="1" applyAlignment="1">
      <alignment horizontal="center" vertical="center" wrapText="1"/>
    </xf>
    <xf numFmtId="0" fontId="5" fillId="0" borderId="1" xfId="0" quotePrefix="1" applyFont="1" applyBorder="1"/>
    <xf numFmtId="49" fontId="5" fillId="8" borderId="1" xfId="0" applyNumberFormat="1" applyFont="1" applyFill="1" applyBorder="1" applyAlignment="1">
      <alignment horizontal="left" vertical="center" wrapText="1"/>
    </xf>
    <xf numFmtId="0" fontId="5" fillId="8" borderId="1" xfId="0" applyFont="1" applyFill="1" applyBorder="1" applyAlignment="1">
      <alignment vertical="center" wrapText="1"/>
    </xf>
    <xf numFmtId="0" fontId="5" fillId="0" borderId="1" xfId="0" applyFont="1" applyBorder="1" applyAlignment="1">
      <alignment vertical="center"/>
    </xf>
    <xf numFmtId="0" fontId="7" fillId="0" borderId="1" xfId="0" applyFont="1" applyBorder="1" applyAlignment="1">
      <alignment horizontal="center" vertical="top"/>
    </xf>
    <xf numFmtId="0" fontId="5" fillId="30" borderId="6" xfId="0" applyFont="1" applyFill="1" applyBorder="1" applyAlignment="1">
      <alignment horizontal="center"/>
    </xf>
    <xf numFmtId="2" fontId="5" fillId="30" borderId="6" xfId="0" applyNumberFormat="1" applyFont="1" applyFill="1" applyBorder="1" applyAlignment="1">
      <alignment horizontal="center" vertical="center"/>
    </xf>
    <xf numFmtId="164" fontId="5" fillId="0" borderId="7" xfId="5" applyFont="1" applyBorder="1" applyAlignment="1">
      <alignment horizontal="center" vertical="center"/>
    </xf>
    <xf numFmtId="0" fontId="5" fillId="0" borderId="6" xfId="0" applyFont="1" applyBorder="1" applyAlignment="1">
      <alignment horizontal="left" vertical="top"/>
    </xf>
    <xf numFmtId="0" fontId="5" fillId="0" borderId="6" xfId="0" quotePrefix="1" applyFont="1" applyBorder="1"/>
    <xf numFmtId="0" fontId="7" fillId="0" borderId="2" xfId="0" applyFont="1" applyBorder="1" applyAlignment="1">
      <alignment horizontal="center" vertical="top"/>
    </xf>
    <xf numFmtId="0" fontId="5" fillId="0" borderId="2" xfId="0" applyFont="1" applyBorder="1" applyAlignment="1">
      <alignment horizontal="left" vertical="center"/>
    </xf>
    <xf numFmtId="0" fontId="5" fillId="0" borderId="2" xfId="0" applyFont="1" applyBorder="1" applyAlignment="1">
      <alignment horizontal="center" vertical="center"/>
    </xf>
    <xf numFmtId="2" fontId="6" fillId="13" borderId="1" xfId="0" applyNumberFormat="1" applyFont="1" applyFill="1" applyBorder="1" applyAlignment="1">
      <alignment horizontal="center"/>
    </xf>
    <xf numFmtId="0" fontId="2" fillId="21" borderId="14" xfId="0" applyFont="1" applyFill="1" applyBorder="1" applyAlignment="1">
      <alignment horizontal="left" vertical="center"/>
    </xf>
    <xf numFmtId="0" fontId="2" fillId="21" borderId="15" xfId="0" applyFont="1" applyFill="1" applyBorder="1" applyAlignment="1">
      <alignment horizontal="left" vertical="center"/>
    </xf>
    <xf numFmtId="0" fontId="2" fillId="21" borderId="4" xfId="0" applyFont="1" applyFill="1" applyBorder="1" applyAlignment="1">
      <alignment horizontal="left" vertical="center"/>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3"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3" fillId="13" borderId="2" xfId="0" applyFont="1" applyFill="1" applyBorder="1" applyAlignment="1">
      <alignment horizontal="center" wrapText="1"/>
    </xf>
    <xf numFmtId="0" fontId="3" fillId="13" borderId="3" xfId="0" applyFont="1" applyFill="1" applyBorder="1" applyAlignment="1">
      <alignment horizontal="center" wrapText="1"/>
    </xf>
    <xf numFmtId="2" fontId="3" fillId="13" borderId="2" xfId="0" applyNumberFormat="1" applyFont="1" applyFill="1" applyBorder="1" applyAlignment="1">
      <alignment horizontal="center" vertical="center" wrapText="1"/>
    </xf>
    <xf numFmtId="2" fontId="3" fillId="13" borderId="3" xfId="0" applyNumberFormat="1" applyFont="1" applyFill="1" applyBorder="1" applyAlignment="1">
      <alignment horizontal="center" vertical="center" wrapText="1"/>
    </xf>
    <xf numFmtId="0" fontId="7" fillId="0" borderId="1" xfId="0" applyFont="1" applyBorder="1" applyAlignment="1">
      <alignment horizontal="center" vertical="top"/>
    </xf>
    <xf numFmtId="0" fontId="5" fillId="0" borderId="1" xfId="0" applyFont="1" applyBorder="1" applyAlignment="1">
      <alignment horizontal="left" vertical="center" wrapText="1"/>
    </xf>
    <xf numFmtId="0" fontId="5" fillId="0" borderId="6" xfId="0" applyFont="1" applyBorder="1" applyAlignment="1">
      <alignment horizontal="center"/>
    </xf>
    <xf numFmtId="2" fontId="5" fillId="0" borderId="6" xfId="0" applyNumberFormat="1" applyFont="1" applyBorder="1" applyAlignment="1">
      <alignment horizontal="center"/>
    </xf>
    <xf numFmtId="0" fontId="5" fillId="15" borderId="6" xfId="0" quotePrefix="1" applyFont="1" applyFill="1" applyBorder="1" applyAlignment="1">
      <alignment horizontal="left" vertical="center"/>
    </xf>
    <xf numFmtId="3" fontId="5" fillId="0" borderId="20" xfId="0" applyNumberFormat="1" applyFont="1" applyBorder="1" applyAlignment="1">
      <alignment horizontal="center" vertical="center"/>
    </xf>
    <xf numFmtId="3" fontId="5" fillId="0" borderId="2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0" fontId="5" fillId="19" borderId="1" xfId="0" applyFont="1" applyFill="1" applyBorder="1" applyAlignment="1">
      <alignment horizontal="center"/>
    </xf>
    <xf numFmtId="0" fontId="5" fillId="30" borderId="1" xfId="0" applyFont="1" applyFill="1" applyBorder="1" applyAlignment="1">
      <alignment horizontal="center"/>
    </xf>
    <xf numFmtId="2" fontId="5" fillId="0" borderId="1" xfId="0" applyNumberFormat="1" applyFont="1"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3" fontId="5" fillId="18" borderId="1" xfId="0" applyNumberFormat="1" applyFont="1" applyFill="1" applyBorder="1" applyAlignment="1">
      <alignment horizontal="center" vertical="center"/>
    </xf>
    <xf numFmtId="0" fontId="5" fillId="15" borderId="1" xfId="0" applyFont="1" applyFill="1" applyBorder="1" applyAlignment="1">
      <alignment horizontal="left" vertical="center"/>
    </xf>
    <xf numFmtId="4" fontId="5" fillId="18"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12" borderId="1" xfId="0" applyFont="1" applyFill="1" applyBorder="1" applyAlignment="1">
      <alignment horizontal="left" vertical="center"/>
    </xf>
    <xf numFmtId="0" fontId="5" fillId="12" borderId="1" xfId="0" applyFont="1" applyFill="1" applyBorder="1" applyAlignment="1">
      <alignment horizontal="center" vertical="center"/>
    </xf>
    <xf numFmtId="4" fontId="5" fillId="12" borderId="1" xfId="0" applyNumberFormat="1" applyFont="1" applyFill="1" applyBorder="1" applyAlignment="1">
      <alignment horizontal="center" vertical="center"/>
    </xf>
    <xf numFmtId="4" fontId="5" fillId="20" borderId="1" xfId="0" applyNumberFormat="1" applyFont="1" applyFill="1" applyBorder="1" applyAlignment="1">
      <alignment horizontal="center" vertical="center"/>
    </xf>
    <xf numFmtId="0" fontId="5" fillId="20" borderId="1" xfId="0" applyFont="1" applyFill="1" applyBorder="1" applyAlignment="1">
      <alignment horizontal="center" vertical="center" wrapText="1"/>
    </xf>
    <xf numFmtId="3" fontId="5" fillId="12" borderId="1" xfId="0" applyNumberFormat="1" applyFont="1" applyFill="1" applyBorder="1" applyAlignment="1">
      <alignment horizontal="center" vertical="center"/>
    </xf>
    <xf numFmtId="4" fontId="5" fillId="13" borderId="1" xfId="0" applyNumberFormat="1" applyFont="1" applyFill="1" applyBorder="1" applyAlignment="1">
      <alignment horizontal="center" vertical="center"/>
    </xf>
    <xf numFmtId="3" fontId="5" fillId="13" borderId="1" xfId="0" applyNumberFormat="1" applyFont="1" applyFill="1" applyBorder="1" applyAlignment="1">
      <alignment horizontal="center" vertical="center"/>
    </xf>
    <xf numFmtId="4" fontId="5" fillId="0" borderId="1" xfId="0" applyNumberFormat="1" applyFont="1" applyBorder="1" applyAlignment="1">
      <alignment horizontal="center"/>
    </xf>
    <xf numFmtId="3" fontId="5" fillId="20" borderId="1" xfId="0" applyNumberFormat="1" applyFont="1" applyFill="1" applyBorder="1" applyAlignment="1">
      <alignment horizontal="center" vertical="center"/>
    </xf>
    <xf numFmtId="0" fontId="5" fillId="13" borderId="1" xfId="0" applyFont="1" applyFill="1" applyBorder="1" applyAlignment="1">
      <alignment horizontal="center" vertical="center"/>
    </xf>
    <xf numFmtId="0" fontId="5" fillId="20" borderId="1" xfId="0" applyFont="1" applyFill="1" applyBorder="1" applyAlignment="1">
      <alignment horizontal="center" vertical="center"/>
    </xf>
    <xf numFmtId="3" fontId="5" fillId="20" borderId="20" xfId="0" applyNumberFormat="1" applyFont="1" applyFill="1" applyBorder="1" applyAlignment="1">
      <alignment horizontal="center" vertical="center"/>
    </xf>
    <xf numFmtId="3" fontId="5" fillId="20" borderId="22" xfId="0" applyNumberFormat="1" applyFont="1" applyFill="1" applyBorder="1" applyAlignment="1">
      <alignment horizontal="center" vertical="center"/>
    </xf>
    <xf numFmtId="3" fontId="5" fillId="20" borderId="23" xfId="0" applyNumberFormat="1" applyFont="1" applyFill="1" applyBorder="1" applyAlignment="1">
      <alignment horizontal="center" vertical="center"/>
    </xf>
    <xf numFmtId="3" fontId="5" fillId="20" borderId="24" xfId="0" applyNumberFormat="1" applyFont="1" applyFill="1" applyBorder="1" applyAlignment="1">
      <alignment horizontal="center" vertical="center"/>
    </xf>
    <xf numFmtId="0" fontId="5" fillId="12" borderId="1" xfId="0" applyFont="1" applyFill="1" applyBorder="1" applyAlignment="1">
      <alignment horizontal="center" vertical="center" wrapText="1"/>
    </xf>
    <xf numFmtId="0" fontId="5" fillId="15" borderId="1" xfId="0" quotePrefix="1" applyFont="1" applyFill="1" applyBorder="1" applyAlignment="1">
      <alignment horizontal="left" vertical="center"/>
    </xf>
    <xf numFmtId="0" fontId="5" fillId="13" borderId="1" xfId="0" applyFont="1" applyFill="1" applyBorder="1" applyAlignment="1">
      <alignment horizontal="left" vertical="center"/>
    </xf>
    <xf numFmtId="0" fontId="5" fillId="13" borderId="1" xfId="0" applyFont="1" applyFill="1" applyBorder="1" applyAlignment="1">
      <alignment horizontal="center" vertical="center" wrapText="1"/>
    </xf>
    <xf numFmtId="2" fontId="5" fillId="0" borderId="1" xfId="0" applyNumberFormat="1" applyFont="1" applyBorder="1" applyAlignment="1">
      <alignment horizontal="center" vertical="center"/>
    </xf>
    <xf numFmtId="4" fontId="5" fillId="0" borderId="1" xfId="4" applyNumberFormat="1" applyFont="1" applyBorder="1" applyAlignment="1">
      <alignment horizontal="center" vertical="center"/>
    </xf>
    <xf numFmtId="0" fontId="5" fillId="13" borderId="1" xfId="0" applyFont="1" applyFill="1" applyBorder="1" applyAlignment="1">
      <alignment horizontal="left" vertical="center" wrapText="1"/>
    </xf>
    <xf numFmtId="0" fontId="5" fillId="12" borderId="1" xfId="0" applyFont="1" applyFill="1" applyBorder="1" applyAlignment="1">
      <alignment horizontal="left" vertical="center" wrapText="1"/>
    </xf>
    <xf numFmtId="49" fontId="7" fillId="12" borderId="1" xfId="0" applyNumberFormat="1" applyFont="1" applyFill="1" applyBorder="1" applyAlignment="1">
      <alignment horizontal="center" vertical="top"/>
    </xf>
    <xf numFmtId="49" fontId="7" fillId="0" borderId="1" xfId="0" applyNumberFormat="1" applyFont="1" applyBorder="1" applyAlignment="1">
      <alignment horizontal="center" vertical="top"/>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5" fillId="20" borderId="1" xfId="0" applyFont="1" applyFill="1" applyBorder="1" applyAlignment="1">
      <alignment horizontal="left" vertical="center"/>
    </xf>
    <xf numFmtId="3" fontId="5" fillId="30" borderId="1" xfId="4" applyNumberFormat="1" applyFont="1" applyFill="1" applyBorder="1" applyAlignment="1">
      <alignment horizontal="center" vertical="center"/>
    </xf>
    <xf numFmtId="3" fontId="5" fillId="0" borderId="1" xfId="4" applyNumberFormat="1" applyFont="1" applyBorder="1" applyAlignment="1">
      <alignment horizontal="center" vertical="center"/>
    </xf>
    <xf numFmtId="0" fontId="7" fillId="12" borderId="1" xfId="0" applyFont="1" applyFill="1" applyBorder="1" applyAlignment="1">
      <alignment horizontal="center" vertical="top"/>
    </xf>
    <xf numFmtId="0" fontId="7" fillId="13" borderId="1" xfId="0" applyFont="1" applyFill="1" applyBorder="1" applyAlignment="1">
      <alignment horizontal="center" vertical="top"/>
    </xf>
    <xf numFmtId="0" fontId="7" fillId="20" borderId="1" xfId="0" applyFont="1" applyFill="1" applyBorder="1" applyAlignment="1">
      <alignment horizontal="center" vertical="top"/>
    </xf>
    <xf numFmtId="0" fontId="5" fillId="20" borderId="1" xfId="0" applyFont="1" applyFill="1" applyBorder="1" applyAlignment="1">
      <alignment horizontal="left" vertical="center" wrapText="1"/>
    </xf>
    <xf numFmtId="0" fontId="8" fillId="12" borderId="1" xfId="0" applyFont="1" applyFill="1" applyBorder="1" applyAlignment="1">
      <alignment horizontal="center" vertical="top"/>
    </xf>
    <xf numFmtId="0" fontId="5" fillId="20" borderId="2" xfId="0" applyFont="1" applyFill="1" applyBorder="1" applyAlignment="1">
      <alignment horizontal="center" vertical="center"/>
    </xf>
    <xf numFmtId="0" fontId="5" fillId="20" borderId="3" xfId="0" applyFont="1" applyFill="1" applyBorder="1" applyAlignment="1">
      <alignment horizontal="center" vertical="center"/>
    </xf>
    <xf numFmtId="0" fontId="7" fillId="20" borderId="2" xfId="0" applyFont="1" applyFill="1" applyBorder="1" applyAlignment="1">
      <alignment horizontal="left" vertical="top"/>
    </xf>
    <xf numFmtId="0" fontId="7" fillId="20" borderId="3" xfId="0" applyFont="1" applyFill="1" applyBorder="1" applyAlignment="1">
      <alignment horizontal="left" vertical="top"/>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5" fillId="15" borderId="2" xfId="0" quotePrefix="1" applyFont="1" applyFill="1" applyBorder="1" applyAlignment="1">
      <alignment horizontal="left" vertical="center"/>
    </xf>
    <xf numFmtId="0" fontId="5" fillId="15" borderId="20" xfId="0" quotePrefix="1" applyFont="1" applyFill="1" applyBorder="1" applyAlignment="1">
      <alignment horizontal="left" vertical="center"/>
    </xf>
    <xf numFmtId="0" fontId="2" fillId="14" borderId="26" xfId="0" applyFont="1" applyFill="1" applyBorder="1" applyAlignment="1">
      <alignment horizontal="left" vertical="center"/>
    </xf>
    <xf numFmtId="0" fontId="2" fillId="14" borderId="0" xfId="0" applyFont="1" applyFill="1" applyAlignment="1">
      <alignment horizontal="left" vertical="center"/>
    </xf>
    <xf numFmtId="4" fontId="5" fillId="30" borderId="1" xfId="4" applyNumberFormat="1" applyFont="1" applyFill="1" applyBorder="1" applyAlignment="1">
      <alignment horizontal="center" vertical="center"/>
    </xf>
    <xf numFmtId="2" fontId="5" fillId="13" borderId="1" xfId="0" applyNumberFormat="1" applyFont="1" applyFill="1" applyBorder="1" applyAlignment="1">
      <alignment horizontal="center" vertical="center"/>
    </xf>
    <xf numFmtId="0" fontId="5" fillId="0" borderId="1" xfId="0" applyFont="1" applyBorder="1" applyAlignment="1">
      <alignment horizontal="center" vertical="top"/>
    </xf>
    <xf numFmtId="0" fontId="5" fillId="0" borderId="1" xfId="0" applyFont="1" applyBorder="1" applyAlignment="1">
      <alignment horizontal="center"/>
    </xf>
    <xf numFmtId="49" fontId="5" fillId="13" borderId="1" xfId="0" applyNumberFormat="1" applyFont="1" applyFill="1" applyBorder="1" applyAlignment="1">
      <alignment horizontal="center" vertical="center" wrapText="1"/>
    </xf>
    <xf numFmtId="49" fontId="5" fillId="12" borderId="1" xfId="0" applyNumberFormat="1" applyFont="1" applyFill="1" applyBorder="1" applyAlignment="1">
      <alignment horizontal="center" vertical="top" wrapText="1"/>
    </xf>
    <xf numFmtId="49" fontId="5" fillId="18"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wrapText="1"/>
    </xf>
    <xf numFmtId="49" fontId="5" fillId="13" borderId="1" xfId="0" applyNumberFormat="1" applyFont="1" applyFill="1" applyBorder="1" applyAlignment="1">
      <alignment horizontal="center" vertical="top" wrapText="1"/>
    </xf>
    <xf numFmtId="0" fontId="5" fillId="12" borderId="1" xfId="0" applyFont="1" applyFill="1" applyBorder="1" applyAlignment="1">
      <alignment horizontal="center" vertical="top"/>
    </xf>
    <xf numFmtId="0" fontId="2" fillId="14" borderId="23" xfId="0" applyFont="1" applyFill="1" applyBorder="1" applyAlignment="1">
      <alignment horizontal="left" vertical="center"/>
    </xf>
    <xf numFmtId="0" fontId="2" fillId="14" borderId="25" xfId="0" applyFont="1" applyFill="1" applyBorder="1" applyAlignment="1">
      <alignment horizontal="left" vertical="center"/>
    </xf>
    <xf numFmtId="0" fontId="2" fillId="14" borderId="19" xfId="0" applyFont="1" applyFill="1" applyBorder="1" applyAlignment="1">
      <alignment horizontal="left" vertical="center"/>
    </xf>
    <xf numFmtId="0" fontId="5" fillId="12" borderId="18" xfId="0" applyFont="1" applyFill="1" applyBorder="1" applyAlignment="1">
      <alignment horizontal="left" vertical="center" wrapText="1"/>
    </xf>
    <xf numFmtId="0" fontId="5" fillId="12" borderId="13" xfId="0" applyFont="1" applyFill="1" applyBorder="1" applyAlignment="1">
      <alignment horizontal="left" vertical="center" wrapText="1"/>
    </xf>
    <xf numFmtId="0" fontId="5" fillId="12" borderId="11" xfId="0" applyFont="1" applyFill="1" applyBorder="1" applyAlignment="1">
      <alignment horizontal="left" vertical="center" wrapText="1"/>
    </xf>
    <xf numFmtId="0" fontId="5" fillId="12" borderId="12" xfId="0" applyFont="1" applyFill="1" applyBorder="1" applyAlignment="1">
      <alignment horizontal="left" vertical="center" wrapText="1"/>
    </xf>
    <xf numFmtId="0" fontId="5" fillId="13" borderId="14" xfId="0" applyFont="1" applyFill="1" applyBorder="1" applyAlignment="1">
      <alignment horizontal="left" vertical="center"/>
    </xf>
    <xf numFmtId="0" fontId="5" fillId="12" borderId="14"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7" xfId="0" applyFont="1" applyFill="1" applyBorder="1" applyAlignment="1">
      <alignment horizontal="left" vertical="center" wrapText="1"/>
    </xf>
    <xf numFmtId="0" fontId="5" fillId="13" borderId="8" xfId="0" applyFont="1" applyFill="1" applyBorder="1" applyAlignment="1">
      <alignment horizontal="left" vertical="center" wrapText="1"/>
    </xf>
    <xf numFmtId="0" fontId="5" fillId="13" borderId="17" xfId="0" applyFont="1" applyFill="1" applyBorder="1" applyAlignment="1">
      <alignment horizontal="left" vertical="center" wrapText="1"/>
    </xf>
    <xf numFmtId="49" fontId="27" fillId="18" borderId="0" xfId="0" applyNumberFormat="1" applyFont="1" applyFill="1" applyAlignment="1">
      <alignment horizontal="left" vertical="top" wrapText="1"/>
    </xf>
    <xf numFmtId="49" fontId="29" fillId="18" borderId="0" xfId="0" applyNumberFormat="1" applyFont="1" applyFill="1" applyAlignment="1">
      <alignment horizontal="left" vertical="top" wrapText="1"/>
    </xf>
    <xf numFmtId="0" fontId="27" fillId="0" borderId="0" xfId="0" applyFont="1" applyAlignment="1">
      <alignment horizontal="left" vertical="top" wrapText="1"/>
    </xf>
    <xf numFmtId="0" fontId="2" fillId="22" borderId="23" xfId="0" applyFont="1" applyFill="1" applyBorder="1" applyAlignment="1">
      <alignment horizontal="left" vertical="center"/>
    </xf>
    <xf numFmtId="0" fontId="2" fillId="22" borderId="25" xfId="0" applyFont="1" applyFill="1" applyBorder="1" applyAlignment="1">
      <alignment horizontal="left" vertical="center"/>
    </xf>
    <xf numFmtId="0" fontId="27" fillId="18" borderId="0" xfId="0" applyFont="1" applyFill="1" applyAlignment="1">
      <alignment horizontal="left" vertical="top" wrapText="1"/>
    </xf>
    <xf numFmtId="0" fontId="8" fillId="24" borderId="1" xfId="0" applyFont="1" applyFill="1" applyBorder="1" applyAlignment="1">
      <alignment horizontal="left" vertical="center"/>
    </xf>
    <xf numFmtId="0" fontId="8" fillId="24" borderId="14" xfId="0" applyFont="1" applyFill="1" applyBorder="1" applyAlignment="1">
      <alignment horizontal="left" vertical="center"/>
    </xf>
    <xf numFmtId="49" fontId="5" fillId="24" borderId="6" xfId="0" applyNumberFormat="1" applyFont="1" applyFill="1" applyBorder="1" applyAlignment="1">
      <alignment horizontal="left" vertical="center" wrapText="1"/>
    </xf>
    <xf numFmtId="49" fontId="5" fillId="24" borderId="8" xfId="0" applyNumberFormat="1" applyFont="1" applyFill="1" applyBorder="1" applyAlignment="1">
      <alignment horizontal="left"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30" fillId="18" borderId="0" xfId="0" quotePrefix="1" applyFont="1" applyFill="1" applyAlignment="1">
      <alignment horizontal="left"/>
    </xf>
    <xf numFmtId="0" fontId="30" fillId="18" borderId="0" xfId="0" quotePrefix="1" applyFont="1" applyFill="1" applyAlignment="1">
      <alignment horizontal="left" wrapText="1"/>
    </xf>
    <xf numFmtId="0" fontId="2" fillId="22" borderId="19" xfId="0" applyFont="1" applyFill="1" applyBorder="1" applyAlignment="1">
      <alignment horizontal="left" vertical="center"/>
    </xf>
    <xf numFmtId="0" fontId="2" fillId="22" borderId="0" xfId="0" applyFont="1" applyFill="1" applyAlignment="1">
      <alignment horizontal="left" vertical="center"/>
    </xf>
    <xf numFmtId="0" fontId="5" fillId="25" borderId="1" xfId="0" applyFont="1" applyFill="1" applyBorder="1" applyAlignment="1">
      <alignment horizontal="left" vertical="center"/>
    </xf>
    <xf numFmtId="0" fontId="16" fillId="17" borderId="20" xfId="1" applyFont="1" applyFill="1" applyBorder="1" applyAlignment="1">
      <alignment horizontal="left" vertical="center"/>
    </xf>
    <xf numFmtId="0" fontId="16" fillId="17" borderId="21" xfId="1" applyFont="1" applyFill="1" applyBorder="1" applyAlignment="1">
      <alignment horizontal="left" vertical="center"/>
    </xf>
    <xf numFmtId="0" fontId="16" fillId="17" borderId="22" xfId="1" applyFont="1" applyFill="1" applyBorder="1" applyAlignment="1">
      <alignment horizontal="left" vertical="center"/>
    </xf>
    <xf numFmtId="165" fontId="6" fillId="4" borderId="1" xfId="1" applyNumberFormat="1" applyFont="1" applyFill="1" applyBorder="1" applyAlignment="1">
      <alignment horizontal="center" vertical="center" wrapText="1"/>
    </xf>
    <xf numFmtId="165" fontId="6" fillId="5" borderId="1" xfId="1" applyNumberFormat="1" applyFont="1" applyFill="1" applyBorder="1" applyAlignment="1">
      <alignment horizontal="center" vertical="center" wrapText="1"/>
    </xf>
    <xf numFmtId="165" fontId="2" fillId="3" borderId="2" xfId="1" applyNumberFormat="1" applyFont="1" applyFill="1" applyBorder="1" applyAlignment="1">
      <alignment horizontal="center" vertical="center"/>
    </xf>
    <xf numFmtId="165" fontId="2" fillId="3" borderId="5" xfId="1" applyNumberFormat="1" applyFont="1" applyFill="1" applyBorder="1" applyAlignment="1">
      <alignment horizontal="center" vertical="center"/>
    </xf>
    <xf numFmtId="165" fontId="2" fillId="3" borderId="3" xfId="1" applyNumberFormat="1" applyFont="1" applyFill="1" applyBorder="1" applyAlignment="1">
      <alignment horizontal="center" vertical="center"/>
    </xf>
    <xf numFmtId="0" fontId="5" fillId="0" borderId="1" xfId="0" applyFont="1" applyBorder="1" applyAlignment="1">
      <alignment horizontal="left" vertical="top"/>
    </xf>
    <xf numFmtId="49" fontId="5" fillId="12" borderId="1" xfId="0" applyNumberFormat="1" applyFont="1" applyFill="1" applyBorder="1" applyAlignment="1">
      <alignment horizontal="left" vertical="center"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16" fillId="13" borderId="1" xfId="0" applyFont="1" applyFill="1" applyBorder="1" applyAlignment="1">
      <alignment horizontal="left" vertical="center"/>
    </xf>
    <xf numFmtId="49" fontId="8" fillId="18" borderId="0" xfId="0" applyNumberFormat="1" applyFont="1" applyFill="1" applyAlignment="1">
      <alignment horizontal="left" vertical="center" wrapText="1"/>
    </xf>
    <xf numFmtId="49" fontId="8" fillId="18" borderId="0" xfId="0" applyNumberFormat="1" applyFont="1" applyFill="1" applyAlignment="1">
      <alignment horizontal="left" vertical="center"/>
    </xf>
    <xf numFmtId="49" fontId="8" fillId="0" borderId="6"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49" fontId="4" fillId="6" borderId="6" xfId="0" applyNumberFormat="1" applyFont="1" applyFill="1" applyBorder="1" applyAlignment="1">
      <alignment horizontal="center" vertical="top" wrapText="1"/>
    </xf>
    <xf numFmtId="0" fontId="4" fillId="28" borderId="6" xfId="0" applyFont="1" applyFill="1" applyBorder="1" applyAlignment="1">
      <alignment horizontal="left" vertical="center"/>
    </xf>
    <xf numFmtId="0" fontId="3" fillId="0" borderId="6" xfId="0" applyFont="1" applyBorder="1" applyAlignment="1">
      <alignment horizontal="left" vertical="top"/>
    </xf>
    <xf numFmtId="49" fontId="8" fillId="0" borderId="11"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49" fontId="8" fillId="0" borderId="28" xfId="0" applyNumberFormat="1" applyFont="1" applyBorder="1" applyAlignment="1">
      <alignment horizontal="left" vertical="top" wrapText="1"/>
    </xf>
    <xf numFmtId="0" fontId="3" fillId="0" borderId="28" xfId="0" applyFont="1" applyBorder="1" applyAlignment="1">
      <alignment horizontal="center" vertical="center"/>
    </xf>
  </cellXfs>
  <cellStyles count="6">
    <cellStyle name="Comma" xfId="5" builtinId="3"/>
    <cellStyle name="Hyperlink" xfId="3" builtinId="8"/>
    <cellStyle name="Normal" xfId="0" builtinId="0"/>
    <cellStyle name="Normal 2" xfId="1" xr:uid="{E643A2AE-B38F-43ED-8AFE-C8C7D1A2BA11}"/>
    <cellStyle name="Normal 3" xfId="4" xr:uid="{D05EBD77-6A25-46EA-86E8-C845FE60A878}"/>
    <cellStyle name="Text 1" xfId="2" xr:uid="{95C12042-5D0B-4F67-A431-B26DACB362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10.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2.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3.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4.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5.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6.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7.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8.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_rels/drawing9.xml.rels><?xml version="1.0" encoding="UTF-8" standalone="yes"?>
<Relationships xmlns="http://schemas.openxmlformats.org/package/2006/relationships"><Relationship Id="rId8" Type="http://schemas.openxmlformats.org/officeDocument/2006/relationships/hyperlink" Target="#Water!A1"/><Relationship Id="rId3" Type="http://schemas.openxmlformats.org/officeDocument/2006/relationships/hyperlink" Target="#Employee!A1"/><Relationship Id="rId7" Type="http://schemas.openxmlformats.org/officeDocument/2006/relationships/hyperlink" Target="#Waste!A1"/><Relationship Id="rId2" Type="http://schemas.openxmlformats.org/officeDocument/2006/relationships/hyperlink" Target="#Economic!A1"/><Relationship Id="rId1" Type="http://schemas.openxmlformats.org/officeDocument/2006/relationships/image" Target="../media/image1.png"/><Relationship Id="rId6" Type="http://schemas.openxmlformats.org/officeDocument/2006/relationships/hyperlink" Target="#'Occupational Health and Safety'!A1"/><Relationship Id="rId11" Type="http://schemas.openxmlformats.org/officeDocument/2006/relationships/hyperlink" Target="#Coverage!A1"/><Relationship Id="rId5" Type="http://schemas.openxmlformats.org/officeDocument/2006/relationships/hyperlink" Target="#'GHG&amp;Energy'!A1"/><Relationship Id="rId10" Type="http://schemas.openxmlformats.org/officeDocument/2006/relationships/hyperlink" Target="#'GRI Content Index'!A1"/><Relationship Id="rId4" Type="http://schemas.openxmlformats.org/officeDocument/2006/relationships/hyperlink" Target="#'Clinical Staff (only doctors)'!A1"/><Relationship Id="rId9" Type="http://schemas.openxmlformats.org/officeDocument/2006/relationships/hyperlink" Target="#SASB!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875786</xdr:colOff>
      <xdr:row>1</xdr:row>
      <xdr:rowOff>238125</xdr:rowOff>
    </xdr:to>
    <xdr:pic>
      <xdr:nvPicPr>
        <xdr:cNvPr id="2" name="Picture 1">
          <a:extLst>
            <a:ext uri="{FF2B5EF4-FFF2-40B4-BE49-F238E27FC236}">
              <a16:creationId xmlns:a16="http://schemas.microsoft.com/office/drawing/2014/main" id="{2E1902EC-B008-4E3F-86A0-B9048FB96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1114425</xdr:colOff>
      <xdr:row>0</xdr:row>
      <xdr:rowOff>66675</xdr:rowOff>
    </xdr:from>
    <xdr:to>
      <xdr:col>1</xdr:col>
      <xdr:colOff>2093259</xdr:colOff>
      <xdr:row>1</xdr:row>
      <xdr:rowOff>97500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4B09EFAC-B944-4640-A734-879CAE0BF228}"/>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2159933</xdr:colOff>
      <xdr:row>0</xdr:row>
      <xdr:rowOff>76200</xdr:rowOff>
    </xdr:from>
    <xdr:to>
      <xdr:col>1</xdr:col>
      <xdr:colOff>3186393</xdr:colOff>
      <xdr:row>1</xdr:row>
      <xdr:rowOff>107025</xdr:rowOff>
    </xdr:to>
    <xdr:sp macro="" textlink="">
      <xdr:nvSpPr>
        <xdr:cNvPr id="14" name="Rectangle: Rounded Corners 13">
          <a:hlinkClick xmlns:r="http://schemas.openxmlformats.org/officeDocument/2006/relationships" r:id="rId3"/>
          <a:extLst>
            <a:ext uri="{FF2B5EF4-FFF2-40B4-BE49-F238E27FC236}">
              <a16:creationId xmlns:a16="http://schemas.microsoft.com/office/drawing/2014/main" id="{BEF4D0CB-3268-4565-B94F-A4749BA067FB}"/>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3253067</xdr:colOff>
      <xdr:row>0</xdr:row>
      <xdr:rowOff>76200</xdr:rowOff>
    </xdr:from>
    <xdr:to>
      <xdr:col>2</xdr:col>
      <xdr:colOff>341219</xdr:colOff>
      <xdr:row>1</xdr:row>
      <xdr:rowOff>107025</xdr:rowOff>
    </xdr:to>
    <xdr:sp macro="" textlink="">
      <xdr:nvSpPr>
        <xdr:cNvPr id="15" name="Rectangle: Rounded Corners 14">
          <a:hlinkClick xmlns:r="http://schemas.openxmlformats.org/officeDocument/2006/relationships" r:id="rId4"/>
          <a:extLst>
            <a:ext uri="{FF2B5EF4-FFF2-40B4-BE49-F238E27FC236}">
              <a16:creationId xmlns:a16="http://schemas.microsoft.com/office/drawing/2014/main" id="{3F382557-6B16-4320-ABE9-79BFE1C6BB48}"/>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1104900</xdr:colOff>
      <xdr:row>1</xdr:row>
      <xdr:rowOff>196103</xdr:rowOff>
    </xdr:from>
    <xdr:to>
      <xdr:col>1</xdr:col>
      <xdr:colOff>2359959</xdr:colOff>
      <xdr:row>2</xdr:row>
      <xdr:rowOff>226928</xdr:rowOff>
    </xdr:to>
    <xdr:sp macro="" textlink="">
      <xdr:nvSpPr>
        <xdr:cNvPr id="16" name="Rectangle: Rounded Corners 15">
          <a:hlinkClick xmlns:r="http://schemas.openxmlformats.org/officeDocument/2006/relationships" r:id="rId5"/>
          <a:extLst>
            <a:ext uri="{FF2B5EF4-FFF2-40B4-BE49-F238E27FC236}">
              <a16:creationId xmlns:a16="http://schemas.microsoft.com/office/drawing/2014/main" id="{9E4CE78E-354C-4465-A923-EABD657941D2}"/>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398369</xdr:colOff>
      <xdr:row>0</xdr:row>
      <xdr:rowOff>76200</xdr:rowOff>
    </xdr:from>
    <xdr:to>
      <xdr:col>6</xdr:col>
      <xdr:colOff>122704</xdr:colOff>
      <xdr:row>1</xdr:row>
      <xdr:rowOff>107025</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2802407C-A696-4DCB-BC53-DF37DDBCA63A}"/>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3253068</xdr:colOff>
      <xdr:row>1</xdr:row>
      <xdr:rowOff>196103</xdr:rowOff>
    </xdr:from>
    <xdr:to>
      <xdr:col>1</xdr:col>
      <xdr:colOff>3965201</xdr:colOff>
      <xdr:row>2</xdr:row>
      <xdr:rowOff>226928</xdr:rowOff>
    </xdr:to>
    <xdr:sp macro="" textlink="">
      <xdr:nvSpPr>
        <xdr:cNvPr id="18" name="Rectangle: Rounded Corners 17">
          <a:hlinkClick xmlns:r="http://schemas.openxmlformats.org/officeDocument/2006/relationships" r:id="rId7"/>
          <a:extLst>
            <a:ext uri="{FF2B5EF4-FFF2-40B4-BE49-F238E27FC236}">
              <a16:creationId xmlns:a16="http://schemas.microsoft.com/office/drawing/2014/main" id="{F0C32B2F-6577-477D-A742-BF485BAED337}"/>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2436160</xdr:colOff>
      <xdr:row>1</xdr:row>
      <xdr:rowOff>196103</xdr:rowOff>
    </xdr:from>
    <xdr:to>
      <xdr:col>1</xdr:col>
      <xdr:colOff>3176869</xdr:colOff>
      <xdr:row>2</xdr:row>
      <xdr:rowOff>226928</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EFD41150-6C1F-467B-A39D-4701A32A7186}"/>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538443</xdr:colOff>
      <xdr:row>1</xdr:row>
      <xdr:rowOff>197106</xdr:rowOff>
    </xdr:from>
    <xdr:to>
      <xdr:col>5</xdr:col>
      <xdr:colOff>259977</xdr:colOff>
      <xdr:row>2</xdr:row>
      <xdr:rowOff>227931</xdr:rowOff>
    </xdr:to>
    <xdr:sp macro="" textlink="">
      <xdr:nvSpPr>
        <xdr:cNvPr id="20" name="Rectangle: Rounded Corners 19">
          <a:hlinkClick xmlns:r="http://schemas.openxmlformats.org/officeDocument/2006/relationships" r:id="rId9"/>
          <a:extLst>
            <a:ext uri="{FF2B5EF4-FFF2-40B4-BE49-F238E27FC236}">
              <a16:creationId xmlns:a16="http://schemas.microsoft.com/office/drawing/2014/main" id="{48F50174-E3EC-4DB4-8DBB-56778A8173E9}"/>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5044298</xdr:colOff>
      <xdr:row>1</xdr:row>
      <xdr:rowOff>196604</xdr:rowOff>
    </xdr:from>
    <xdr:to>
      <xdr:col>4</xdr:col>
      <xdr:colOff>465575</xdr:colOff>
      <xdr:row>2</xdr:row>
      <xdr:rowOff>227429</xdr:rowOff>
    </xdr:to>
    <xdr:sp macro="" textlink="">
      <xdr:nvSpPr>
        <xdr:cNvPr id="21" name="Rectangle: Rounded Corners 20">
          <a:hlinkClick xmlns:r="http://schemas.openxmlformats.org/officeDocument/2006/relationships" r:id="rId10"/>
          <a:extLst>
            <a:ext uri="{FF2B5EF4-FFF2-40B4-BE49-F238E27FC236}">
              <a16:creationId xmlns:a16="http://schemas.microsoft.com/office/drawing/2014/main" id="{DE8471CE-7955-4819-9504-34C6D73F1D59}"/>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4031876</xdr:colOff>
      <xdr:row>1</xdr:row>
      <xdr:rowOff>196103</xdr:rowOff>
    </xdr:from>
    <xdr:to>
      <xdr:col>1</xdr:col>
      <xdr:colOff>4982135</xdr:colOff>
      <xdr:row>2</xdr:row>
      <xdr:rowOff>226928</xdr:rowOff>
    </xdr:to>
    <xdr:sp macro="" textlink="">
      <xdr:nvSpPr>
        <xdr:cNvPr id="22" name="Rectangle: Rounded Corners 21">
          <a:hlinkClick xmlns:r="http://schemas.openxmlformats.org/officeDocument/2006/relationships" r:id="rId11"/>
          <a:extLst>
            <a:ext uri="{FF2B5EF4-FFF2-40B4-BE49-F238E27FC236}">
              <a16:creationId xmlns:a16="http://schemas.microsoft.com/office/drawing/2014/main" id="{F24032C7-EA0A-4E3D-AC82-BDEC5DEB6BD8}"/>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mc:AlternateContent xmlns:mc="http://schemas.openxmlformats.org/markup-compatibility/2006">
    <mc:Choice xmlns:a14="http://schemas.microsoft.com/office/drawing/2010/main" Requires="a14">
      <xdr:twoCellAnchor>
        <xdr:from>
          <xdr:col>0</xdr:col>
          <xdr:colOff>57150</xdr:colOff>
          <xdr:row>23</xdr:row>
          <xdr:rowOff>85725</xdr:rowOff>
        </xdr:from>
        <xdr:to>
          <xdr:col>1</xdr:col>
          <xdr:colOff>371475</xdr:colOff>
          <xdr:row>24</xdr:row>
          <xdr:rowOff>76200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Tahoma"/>
                  <a:ea typeface="Tahoma"/>
                  <a:cs typeface="Tahoma"/>
                </a:rPr>
                <a:t>Lock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466725</xdr:colOff>
          <xdr:row>23</xdr:row>
          <xdr:rowOff>85725</xdr:rowOff>
        </xdr:from>
        <xdr:to>
          <xdr:col>1</xdr:col>
          <xdr:colOff>1257300</xdr:colOff>
          <xdr:row>24</xdr:row>
          <xdr:rowOff>76200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Tahoma"/>
                  <a:ea typeface="Tahoma"/>
                  <a:cs typeface="Tahoma"/>
                </a:rPr>
                <a:t>Unlock</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1353692</xdr:colOff>
      <xdr:row>1</xdr:row>
      <xdr:rowOff>241487</xdr:rowOff>
    </xdr:to>
    <xdr:pic>
      <xdr:nvPicPr>
        <xdr:cNvPr id="13" name="Picture 12">
          <a:extLst>
            <a:ext uri="{FF2B5EF4-FFF2-40B4-BE49-F238E27FC236}">
              <a16:creationId xmlns:a16="http://schemas.microsoft.com/office/drawing/2014/main" id="{843F68E3-284F-4184-A7E7-A7BAA5AF5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0</xdr:col>
      <xdr:colOff>1592331</xdr:colOff>
      <xdr:row>0</xdr:row>
      <xdr:rowOff>66675</xdr:rowOff>
    </xdr:from>
    <xdr:to>
      <xdr:col>1</xdr:col>
      <xdr:colOff>580440</xdr:colOff>
      <xdr:row>1</xdr:row>
      <xdr:rowOff>100862</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48D162AC-CDB6-46E7-B3B8-5AEAAA710079}"/>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647114</xdr:colOff>
      <xdr:row>0</xdr:row>
      <xdr:rowOff>76200</xdr:rowOff>
    </xdr:from>
    <xdr:to>
      <xdr:col>1</xdr:col>
      <xdr:colOff>1673574</xdr:colOff>
      <xdr:row>1</xdr:row>
      <xdr:rowOff>110387</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5B0C0C79-381C-4A75-A390-F3086EB3C49A}"/>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1740248</xdr:colOff>
      <xdr:row>0</xdr:row>
      <xdr:rowOff>76200</xdr:rowOff>
    </xdr:from>
    <xdr:to>
      <xdr:col>1</xdr:col>
      <xdr:colOff>4046953</xdr:colOff>
      <xdr:row>1</xdr:row>
      <xdr:rowOff>110387</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08F5762F-4565-4F6C-9C60-E37F1D6B14FA}"/>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0</xdr:col>
      <xdr:colOff>1582806</xdr:colOff>
      <xdr:row>1</xdr:row>
      <xdr:rowOff>199465</xdr:rowOff>
    </xdr:from>
    <xdr:to>
      <xdr:col>1</xdr:col>
      <xdr:colOff>847140</xdr:colOff>
      <xdr:row>2</xdr:row>
      <xdr:rowOff>233651</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50128ADF-9207-403A-A6BC-C8C00F90A770}"/>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4104103</xdr:colOff>
      <xdr:row>0</xdr:row>
      <xdr:rowOff>76200</xdr:rowOff>
    </xdr:from>
    <xdr:to>
      <xdr:col>2</xdr:col>
      <xdr:colOff>2104509</xdr:colOff>
      <xdr:row>1</xdr:row>
      <xdr:rowOff>110387</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35DECD73-323D-418F-ABD3-E14804206A3A}"/>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1740249</xdr:colOff>
      <xdr:row>1</xdr:row>
      <xdr:rowOff>199465</xdr:rowOff>
    </xdr:from>
    <xdr:to>
      <xdr:col>1</xdr:col>
      <xdr:colOff>2451554</xdr:colOff>
      <xdr:row>2</xdr:row>
      <xdr:rowOff>233651</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62A3EAA8-3FFE-4012-926D-C61963EE8D91}"/>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923341</xdr:colOff>
      <xdr:row>1</xdr:row>
      <xdr:rowOff>199465</xdr:rowOff>
    </xdr:from>
    <xdr:to>
      <xdr:col>1</xdr:col>
      <xdr:colOff>1664050</xdr:colOff>
      <xdr:row>2</xdr:row>
      <xdr:rowOff>233651</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B9E753E4-F81A-4AF0-AAA6-781B87043D4F}"/>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541628</xdr:colOff>
      <xdr:row>1</xdr:row>
      <xdr:rowOff>200468</xdr:rowOff>
    </xdr:from>
    <xdr:to>
      <xdr:col>2</xdr:col>
      <xdr:colOff>1250035</xdr:colOff>
      <xdr:row>2</xdr:row>
      <xdr:rowOff>234654</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B8557A0E-A7B0-4678-8E61-F65F5023759D}"/>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3531479</xdr:colOff>
      <xdr:row>1</xdr:row>
      <xdr:rowOff>199966</xdr:rowOff>
    </xdr:from>
    <xdr:to>
      <xdr:col>2</xdr:col>
      <xdr:colOff>465033</xdr:colOff>
      <xdr:row>2</xdr:row>
      <xdr:rowOff>234152</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95F39D8E-4FB6-402D-81F1-420D7DB77A4C}"/>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2519057</xdr:colOff>
      <xdr:row>1</xdr:row>
      <xdr:rowOff>199465</xdr:rowOff>
    </xdr:from>
    <xdr:to>
      <xdr:col>1</xdr:col>
      <xdr:colOff>3469316</xdr:colOff>
      <xdr:row>2</xdr:row>
      <xdr:rowOff>233651</xdr:rowOff>
    </xdr:to>
    <xdr:sp macro="" textlink="">
      <xdr:nvSpPr>
        <xdr:cNvPr id="23" name="Rectangle: Rounded Corners 22">
          <a:hlinkClick xmlns:r="http://schemas.openxmlformats.org/officeDocument/2006/relationships" r:id="rId11"/>
          <a:extLst>
            <a:ext uri="{FF2B5EF4-FFF2-40B4-BE49-F238E27FC236}">
              <a16:creationId xmlns:a16="http://schemas.microsoft.com/office/drawing/2014/main" id="{84762BB7-82C6-4F59-8A9C-0A23C32D0B15}"/>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720025</xdr:colOff>
      <xdr:row>1</xdr:row>
      <xdr:rowOff>238125</xdr:rowOff>
    </xdr:to>
    <xdr:pic>
      <xdr:nvPicPr>
        <xdr:cNvPr id="44" name="Picture 43">
          <a:extLst>
            <a:ext uri="{FF2B5EF4-FFF2-40B4-BE49-F238E27FC236}">
              <a16:creationId xmlns:a16="http://schemas.microsoft.com/office/drawing/2014/main" id="{F655399E-364C-4DD5-96CD-03EC33F01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958664</xdr:colOff>
      <xdr:row>0</xdr:row>
      <xdr:rowOff>66675</xdr:rowOff>
    </xdr:from>
    <xdr:to>
      <xdr:col>1</xdr:col>
      <xdr:colOff>1937498</xdr:colOff>
      <xdr:row>1</xdr:row>
      <xdr:rowOff>97500</xdr:rowOff>
    </xdr:to>
    <xdr:sp macro="" textlink="">
      <xdr:nvSpPr>
        <xdr:cNvPr id="45" name="Rectangle: Rounded Corners 44">
          <a:hlinkClick xmlns:r="http://schemas.openxmlformats.org/officeDocument/2006/relationships" r:id="rId2"/>
          <a:extLst>
            <a:ext uri="{FF2B5EF4-FFF2-40B4-BE49-F238E27FC236}">
              <a16:creationId xmlns:a16="http://schemas.microsoft.com/office/drawing/2014/main" id="{D0017BF2-269F-48EB-BF4E-93FEB4EB0A93}"/>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2004172</xdr:colOff>
      <xdr:row>0</xdr:row>
      <xdr:rowOff>76200</xdr:rowOff>
    </xdr:from>
    <xdr:to>
      <xdr:col>1</xdr:col>
      <xdr:colOff>3030632</xdr:colOff>
      <xdr:row>1</xdr:row>
      <xdr:rowOff>107025</xdr:rowOff>
    </xdr:to>
    <xdr:sp macro="" textlink="">
      <xdr:nvSpPr>
        <xdr:cNvPr id="46" name="Rectangle: Rounded Corners 45">
          <a:hlinkClick xmlns:r="http://schemas.openxmlformats.org/officeDocument/2006/relationships" r:id="rId3"/>
          <a:extLst>
            <a:ext uri="{FF2B5EF4-FFF2-40B4-BE49-F238E27FC236}">
              <a16:creationId xmlns:a16="http://schemas.microsoft.com/office/drawing/2014/main" id="{F01108E1-366E-4135-9DDF-196DB5545D8D}"/>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3097306</xdr:colOff>
      <xdr:row>0</xdr:row>
      <xdr:rowOff>76200</xdr:rowOff>
    </xdr:from>
    <xdr:to>
      <xdr:col>5</xdr:col>
      <xdr:colOff>156883</xdr:colOff>
      <xdr:row>1</xdr:row>
      <xdr:rowOff>107025</xdr:rowOff>
    </xdr:to>
    <xdr:sp macro="" textlink="">
      <xdr:nvSpPr>
        <xdr:cNvPr id="47" name="Rectangle: Rounded Corners 46">
          <a:hlinkClick xmlns:r="http://schemas.openxmlformats.org/officeDocument/2006/relationships" r:id="rId4"/>
          <a:extLst>
            <a:ext uri="{FF2B5EF4-FFF2-40B4-BE49-F238E27FC236}">
              <a16:creationId xmlns:a16="http://schemas.microsoft.com/office/drawing/2014/main" id="{63876C92-D5D1-47EC-8FD9-8AA316D878AD}"/>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949139</xdr:colOff>
      <xdr:row>1</xdr:row>
      <xdr:rowOff>196103</xdr:rowOff>
    </xdr:from>
    <xdr:to>
      <xdr:col>1</xdr:col>
      <xdr:colOff>2204198</xdr:colOff>
      <xdr:row>2</xdr:row>
      <xdr:rowOff>226928</xdr:rowOff>
    </xdr:to>
    <xdr:sp macro="" textlink="">
      <xdr:nvSpPr>
        <xdr:cNvPr id="48" name="Rectangle: Rounded Corners 47">
          <a:hlinkClick xmlns:r="http://schemas.openxmlformats.org/officeDocument/2006/relationships" r:id="rId5"/>
          <a:extLst>
            <a:ext uri="{FF2B5EF4-FFF2-40B4-BE49-F238E27FC236}">
              <a16:creationId xmlns:a16="http://schemas.microsoft.com/office/drawing/2014/main" id="{47B85432-7F4D-4B19-B4D8-61B489310A00}"/>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5</xdr:col>
      <xdr:colOff>214033</xdr:colOff>
      <xdr:row>0</xdr:row>
      <xdr:rowOff>76200</xdr:rowOff>
    </xdr:from>
    <xdr:to>
      <xdr:col>9</xdr:col>
      <xdr:colOff>278092</xdr:colOff>
      <xdr:row>1</xdr:row>
      <xdr:rowOff>107025</xdr:rowOff>
    </xdr:to>
    <xdr:sp macro="" textlink="">
      <xdr:nvSpPr>
        <xdr:cNvPr id="49" name="Rectangle: Rounded Corners 48">
          <a:hlinkClick xmlns:r="http://schemas.openxmlformats.org/officeDocument/2006/relationships" r:id="rId6"/>
          <a:extLst>
            <a:ext uri="{FF2B5EF4-FFF2-40B4-BE49-F238E27FC236}">
              <a16:creationId xmlns:a16="http://schemas.microsoft.com/office/drawing/2014/main" id="{D327332C-B6B9-4C3C-9B19-C2874FF70A28}"/>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3097307</xdr:colOff>
      <xdr:row>1</xdr:row>
      <xdr:rowOff>196103</xdr:rowOff>
    </xdr:from>
    <xdr:to>
      <xdr:col>2</xdr:col>
      <xdr:colOff>208989</xdr:colOff>
      <xdr:row>2</xdr:row>
      <xdr:rowOff>226928</xdr:rowOff>
    </xdr:to>
    <xdr:sp macro="" textlink="">
      <xdr:nvSpPr>
        <xdr:cNvPr id="50" name="Rectangle: Rounded Corners 49">
          <a:hlinkClick xmlns:r="http://schemas.openxmlformats.org/officeDocument/2006/relationships" r:id="rId7"/>
          <a:extLst>
            <a:ext uri="{FF2B5EF4-FFF2-40B4-BE49-F238E27FC236}">
              <a16:creationId xmlns:a16="http://schemas.microsoft.com/office/drawing/2014/main" id="{30D7E71E-687A-41C0-8430-809FAF0DD1D9}"/>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2280399</xdr:colOff>
      <xdr:row>1</xdr:row>
      <xdr:rowOff>196103</xdr:rowOff>
    </xdr:from>
    <xdr:to>
      <xdr:col>1</xdr:col>
      <xdr:colOff>3021108</xdr:colOff>
      <xdr:row>2</xdr:row>
      <xdr:rowOff>226928</xdr:rowOff>
    </xdr:to>
    <xdr:sp macro="" textlink="">
      <xdr:nvSpPr>
        <xdr:cNvPr id="51" name="Rectangle: Rounded Corners 50">
          <a:hlinkClick xmlns:r="http://schemas.openxmlformats.org/officeDocument/2006/relationships" r:id="rId8"/>
          <a:extLst>
            <a:ext uri="{FF2B5EF4-FFF2-40B4-BE49-F238E27FC236}">
              <a16:creationId xmlns:a16="http://schemas.microsoft.com/office/drawing/2014/main" id="{96E94B6C-20D1-47E6-B9D3-155214331C89}"/>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7</xdr:col>
      <xdr:colOff>39781</xdr:colOff>
      <xdr:row>1</xdr:row>
      <xdr:rowOff>197106</xdr:rowOff>
    </xdr:from>
    <xdr:to>
      <xdr:col>8</xdr:col>
      <xdr:colOff>85165</xdr:colOff>
      <xdr:row>2</xdr:row>
      <xdr:rowOff>227931</xdr:rowOff>
    </xdr:to>
    <xdr:sp macro="" textlink="">
      <xdr:nvSpPr>
        <xdr:cNvPr id="52" name="Rectangle: Rounded Corners 51">
          <a:hlinkClick xmlns:r="http://schemas.openxmlformats.org/officeDocument/2006/relationships" r:id="rId9"/>
          <a:extLst>
            <a:ext uri="{FF2B5EF4-FFF2-40B4-BE49-F238E27FC236}">
              <a16:creationId xmlns:a16="http://schemas.microsoft.com/office/drawing/2014/main" id="{3648938D-B9CE-4E2E-BFDF-BA8DD7E85FDD}"/>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1288086</xdr:colOff>
      <xdr:row>1</xdr:row>
      <xdr:rowOff>196604</xdr:rowOff>
    </xdr:from>
    <xdr:to>
      <xdr:col>6</xdr:col>
      <xdr:colOff>633664</xdr:colOff>
      <xdr:row>2</xdr:row>
      <xdr:rowOff>227429</xdr:rowOff>
    </xdr:to>
    <xdr:sp macro="" textlink="">
      <xdr:nvSpPr>
        <xdr:cNvPr id="63" name="Rectangle: Rounded Corners 62">
          <a:hlinkClick xmlns:r="http://schemas.openxmlformats.org/officeDocument/2006/relationships" r:id="rId10"/>
          <a:extLst>
            <a:ext uri="{FF2B5EF4-FFF2-40B4-BE49-F238E27FC236}">
              <a16:creationId xmlns:a16="http://schemas.microsoft.com/office/drawing/2014/main" id="{792188F6-D130-41E5-9725-D2B87C4D596D}"/>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275664</xdr:colOff>
      <xdr:row>1</xdr:row>
      <xdr:rowOff>196103</xdr:rowOff>
    </xdr:from>
    <xdr:to>
      <xdr:col>2</xdr:col>
      <xdr:colOff>1225923</xdr:colOff>
      <xdr:row>2</xdr:row>
      <xdr:rowOff>226928</xdr:rowOff>
    </xdr:to>
    <xdr:sp macro="" textlink="">
      <xdr:nvSpPr>
        <xdr:cNvPr id="64" name="Rectangle: Rounded Corners 63">
          <a:hlinkClick xmlns:r="http://schemas.openxmlformats.org/officeDocument/2006/relationships" r:id="rId11"/>
          <a:extLst>
            <a:ext uri="{FF2B5EF4-FFF2-40B4-BE49-F238E27FC236}">
              <a16:creationId xmlns:a16="http://schemas.microsoft.com/office/drawing/2014/main" id="{0A170688-63A4-4EC8-890C-31B41A2B6881}"/>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751961</xdr:colOff>
      <xdr:row>1</xdr:row>
      <xdr:rowOff>238125</xdr:rowOff>
    </xdr:to>
    <xdr:pic>
      <xdr:nvPicPr>
        <xdr:cNvPr id="23" name="Picture 22">
          <a:extLst>
            <a:ext uri="{FF2B5EF4-FFF2-40B4-BE49-F238E27FC236}">
              <a16:creationId xmlns:a16="http://schemas.microsoft.com/office/drawing/2014/main" id="{06F376D6-2659-4093-94B4-730E29830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990600</xdr:colOff>
      <xdr:row>0</xdr:row>
      <xdr:rowOff>66675</xdr:rowOff>
    </xdr:from>
    <xdr:to>
      <xdr:col>1</xdr:col>
      <xdr:colOff>1969434</xdr:colOff>
      <xdr:row>1</xdr:row>
      <xdr:rowOff>97500</xdr:rowOff>
    </xdr:to>
    <xdr:sp macro="" textlink="">
      <xdr:nvSpPr>
        <xdr:cNvPr id="24" name="Rectangle: Rounded Corners 23">
          <a:hlinkClick xmlns:r="http://schemas.openxmlformats.org/officeDocument/2006/relationships" r:id="rId2"/>
          <a:extLst>
            <a:ext uri="{FF2B5EF4-FFF2-40B4-BE49-F238E27FC236}">
              <a16:creationId xmlns:a16="http://schemas.microsoft.com/office/drawing/2014/main" id="{8787D0A8-79E2-438F-B09E-E3B5C8A3BB29}"/>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2036108</xdr:colOff>
      <xdr:row>0</xdr:row>
      <xdr:rowOff>76200</xdr:rowOff>
    </xdr:from>
    <xdr:to>
      <xdr:col>1</xdr:col>
      <xdr:colOff>3062568</xdr:colOff>
      <xdr:row>1</xdr:row>
      <xdr:rowOff>107025</xdr:rowOff>
    </xdr:to>
    <xdr:sp macro="" textlink="">
      <xdr:nvSpPr>
        <xdr:cNvPr id="25" name="Rectangle: Rounded Corners 24">
          <a:hlinkClick xmlns:r="http://schemas.openxmlformats.org/officeDocument/2006/relationships" r:id="rId3"/>
          <a:extLst>
            <a:ext uri="{FF2B5EF4-FFF2-40B4-BE49-F238E27FC236}">
              <a16:creationId xmlns:a16="http://schemas.microsoft.com/office/drawing/2014/main" id="{13C5225C-2818-4EFA-8953-C690950A5211}"/>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3129242</xdr:colOff>
      <xdr:row>0</xdr:row>
      <xdr:rowOff>76200</xdr:rowOff>
    </xdr:from>
    <xdr:to>
      <xdr:col>5</xdr:col>
      <xdr:colOff>188819</xdr:colOff>
      <xdr:row>1</xdr:row>
      <xdr:rowOff>107025</xdr:rowOff>
    </xdr:to>
    <xdr:sp macro="" textlink="">
      <xdr:nvSpPr>
        <xdr:cNvPr id="26" name="Rectangle: Rounded Corners 25">
          <a:hlinkClick xmlns:r="http://schemas.openxmlformats.org/officeDocument/2006/relationships" r:id="rId4"/>
          <a:extLst>
            <a:ext uri="{FF2B5EF4-FFF2-40B4-BE49-F238E27FC236}">
              <a16:creationId xmlns:a16="http://schemas.microsoft.com/office/drawing/2014/main" id="{8FC6A07B-0AAC-4587-8420-143CE1286306}"/>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981075</xdr:colOff>
      <xdr:row>1</xdr:row>
      <xdr:rowOff>196103</xdr:rowOff>
    </xdr:from>
    <xdr:to>
      <xdr:col>1</xdr:col>
      <xdr:colOff>2236134</xdr:colOff>
      <xdr:row>2</xdr:row>
      <xdr:rowOff>226928</xdr:rowOff>
    </xdr:to>
    <xdr:sp macro="" textlink="">
      <xdr:nvSpPr>
        <xdr:cNvPr id="27" name="Rectangle: Rounded Corners 26">
          <a:hlinkClick xmlns:r="http://schemas.openxmlformats.org/officeDocument/2006/relationships" r:id="rId5"/>
          <a:extLst>
            <a:ext uri="{FF2B5EF4-FFF2-40B4-BE49-F238E27FC236}">
              <a16:creationId xmlns:a16="http://schemas.microsoft.com/office/drawing/2014/main" id="{402DD29A-5AA8-49AE-AED1-32BBF6A84403}"/>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5</xdr:col>
      <xdr:colOff>245969</xdr:colOff>
      <xdr:row>0</xdr:row>
      <xdr:rowOff>76200</xdr:rowOff>
    </xdr:from>
    <xdr:to>
      <xdr:col>9</xdr:col>
      <xdr:colOff>310029</xdr:colOff>
      <xdr:row>1</xdr:row>
      <xdr:rowOff>107025</xdr:rowOff>
    </xdr:to>
    <xdr:sp macro="" textlink="">
      <xdr:nvSpPr>
        <xdr:cNvPr id="28" name="Rectangle: Rounded Corners 27">
          <a:hlinkClick xmlns:r="http://schemas.openxmlformats.org/officeDocument/2006/relationships" r:id="rId6"/>
          <a:extLst>
            <a:ext uri="{FF2B5EF4-FFF2-40B4-BE49-F238E27FC236}">
              <a16:creationId xmlns:a16="http://schemas.microsoft.com/office/drawing/2014/main" id="{D71D8067-4707-4E08-AB43-0C74D1B61AD6}"/>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3129243</xdr:colOff>
      <xdr:row>1</xdr:row>
      <xdr:rowOff>196103</xdr:rowOff>
    </xdr:from>
    <xdr:to>
      <xdr:col>2</xdr:col>
      <xdr:colOff>240926</xdr:colOff>
      <xdr:row>2</xdr:row>
      <xdr:rowOff>226928</xdr:rowOff>
    </xdr:to>
    <xdr:sp macro="" textlink="">
      <xdr:nvSpPr>
        <xdr:cNvPr id="29" name="Rectangle: Rounded Corners 28">
          <a:hlinkClick xmlns:r="http://schemas.openxmlformats.org/officeDocument/2006/relationships" r:id="rId7"/>
          <a:extLst>
            <a:ext uri="{FF2B5EF4-FFF2-40B4-BE49-F238E27FC236}">
              <a16:creationId xmlns:a16="http://schemas.microsoft.com/office/drawing/2014/main" id="{09C95BFC-17A5-44E0-9EFA-BFC9BF48C1EF}"/>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2312335</xdr:colOff>
      <xdr:row>1</xdr:row>
      <xdr:rowOff>196103</xdr:rowOff>
    </xdr:from>
    <xdr:to>
      <xdr:col>1</xdr:col>
      <xdr:colOff>3053044</xdr:colOff>
      <xdr:row>2</xdr:row>
      <xdr:rowOff>226928</xdr:rowOff>
    </xdr:to>
    <xdr:sp macro="" textlink="">
      <xdr:nvSpPr>
        <xdr:cNvPr id="30" name="Rectangle: Rounded Corners 29">
          <a:hlinkClick xmlns:r="http://schemas.openxmlformats.org/officeDocument/2006/relationships" r:id="rId8"/>
          <a:extLst>
            <a:ext uri="{FF2B5EF4-FFF2-40B4-BE49-F238E27FC236}">
              <a16:creationId xmlns:a16="http://schemas.microsoft.com/office/drawing/2014/main" id="{046EBD6A-97B5-42F5-BCEF-34F794F35596}"/>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7</xdr:col>
      <xdr:colOff>71718</xdr:colOff>
      <xdr:row>1</xdr:row>
      <xdr:rowOff>197106</xdr:rowOff>
    </xdr:from>
    <xdr:to>
      <xdr:col>8</xdr:col>
      <xdr:colOff>117102</xdr:colOff>
      <xdr:row>2</xdr:row>
      <xdr:rowOff>227931</xdr:rowOff>
    </xdr:to>
    <xdr:sp macro="" textlink="">
      <xdr:nvSpPr>
        <xdr:cNvPr id="31" name="Rectangle: Rounded Corners 30">
          <a:hlinkClick xmlns:r="http://schemas.openxmlformats.org/officeDocument/2006/relationships" r:id="rId9"/>
          <a:extLst>
            <a:ext uri="{FF2B5EF4-FFF2-40B4-BE49-F238E27FC236}">
              <a16:creationId xmlns:a16="http://schemas.microsoft.com/office/drawing/2014/main" id="{ADB4D9F0-7936-4382-BB72-3DE0AA76C08F}"/>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1320023</xdr:colOff>
      <xdr:row>1</xdr:row>
      <xdr:rowOff>196604</xdr:rowOff>
    </xdr:from>
    <xdr:to>
      <xdr:col>6</xdr:col>
      <xdr:colOff>665600</xdr:colOff>
      <xdr:row>2</xdr:row>
      <xdr:rowOff>227429</xdr:rowOff>
    </xdr:to>
    <xdr:sp macro="" textlink="">
      <xdr:nvSpPr>
        <xdr:cNvPr id="32" name="Rectangle: Rounded Corners 31">
          <a:hlinkClick xmlns:r="http://schemas.openxmlformats.org/officeDocument/2006/relationships" r:id="rId10"/>
          <a:extLst>
            <a:ext uri="{FF2B5EF4-FFF2-40B4-BE49-F238E27FC236}">
              <a16:creationId xmlns:a16="http://schemas.microsoft.com/office/drawing/2014/main" id="{F038B400-BCDD-4E44-B08B-B7E20763F325}"/>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307601</xdr:colOff>
      <xdr:row>1</xdr:row>
      <xdr:rowOff>196103</xdr:rowOff>
    </xdr:from>
    <xdr:to>
      <xdr:col>2</xdr:col>
      <xdr:colOff>1257860</xdr:colOff>
      <xdr:row>2</xdr:row>
      <xdr:rowOff>226928</xdr:rowOff>
    </xdr:to>
    <xdr:sp macro="" textlink="">
      <xdr:nvSpPr>
        <xdr:cNvPr id="33" name="Rectangle: Rounded Corners 32">
          <a:hlinkClick xmlns:r="http://schemas.openxmlformats.org/officeDocument/2006/relationships" r:id="rId11"/>
          <a:extLst>
            <a:ext uri="{FF2B5EF4-FFF2-40B4-BE49-F238E27FC236}">
              <a16:creationId xmlns:a16="http://schemas.microsoft.com/office/drawing/2014/main" id="{2FAD2AAA-58B4-4739-9193-6E0725819802}"/>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875786</xdr:colOff>
      <xdr:row>1</xdr:row>
      <xdr:rowOff>238125</xdr:rowOff>
    </xdr:to>
    <xdr:pic>
      <xdr:nvPicPr>
        <xdr:cNvPr id="13" name="Picture 12">
          <a:extLst>
            <a:ext uri="{FF2B5EF4-FFF2-40B4-BE49-F238E27FC236}">
              <a16:creationId xmlns:a16="http://schemas.microsoft.com/office/drawing/2014/main" id="{8BCC55F1-6445-49BF-8BD5-94A5189A7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1114425</xdr:colOff>
      <xdr:row>0</xdr:row>
      <xdr:rowOff>66675</xdr:rowOff>
    </xdr:from>
    <xdr:to>
      <xdr:col>1</xdr:col>
      <xdr:colOff>2093259</xdr:colOff>
      <xdr:row>1</xdr:row>
      <xdr:rowOff>97500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4E3153EF-8AA8-4391-B3F0-AB67A75646D5}"/>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2159933</xdr:colOff>
      <xdr:row>0</xdr:row>
      <xdr:rowOff>76200</xdr:rowOff>
    </xdr:from>
    <xdr:to>
      <xdr:col>1</xdr:col>
      <xdr:colOff>3186393</xdr:colOff>
      <xdr:row>1</xdr:row>
      <xdr:rowOff>107025</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2A3925F6-7024-4893-A422-0F82BA2BB165}"/>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3253067</xdr:colOff>
      <xdr:row>0</xdr:row>
      <xdr:rowOff>76200</xdr:rowOff>
    </xdr:from>
    <xdr:to>
      <xdr:col>2</xdr:col>
      <xdr:colOff>884144</xdr:colOff>
      <xdr:row>1</xdr:row>
      <xdr:rowOff>107025</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1ED4743D-2952-4487-A08B-F76745F0E51E}"/>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1104900</xdr:colOff>
      <xdr:row>1</xdr:row>
      <xdr:rowOff>196103</xdr:rowOff>
    </xdr:from>
    <xdr:to>
      <xdr:col>1</xdr:col>
      <xdr:colOff>2359959</xdr:colOff>
      <xdr:row>2</xdr:row>
      <xdr:rowOff>226928</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20F42CA3-D535-4F07-A6DE-C82F568BB44D}"/>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941294</xdr:colOff>
      <xdr:row>0</xdr:row>
      <xdr:rowOff>76200</xdr:rowOff>
    </xdr:from>
    <xdr:to>
      <xdr:col>6</xdr:col>
      <xdr:colOff>389404</xdr:colOff>
      <xdr:row>1</xdr:row>
      <xdr:rowOff>107025</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33DBF26B-0764-4C3F-9287-538664A671A7}"/>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3253068</xdr:colOff>
      <xdr:row>1</xdr:row>
      <xdr:rowOff>196103</xdr:rowOff>
    </xdr:from>
    <xdr:to>
      <xdr:col>1</xdr:col>
      <xdr:colOff>3965201</xdr:colOff>
      <xdr:row>2</xdr:row>
      <xdr:rowOff>226928</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736BD843-7150-496D-8124-6438AA163887}"/>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2436160</xdr:colOff>
      <xdr:row>1</xdr:row>
      <xdr:rowOff>196103</xdr:rowOff>
    </xdr:from>
    <xdr:to>
      <xdr:col>1</xdr:col>
      <xdr:colOff>3176869</xdr:colOff>
      <xdr:row>2</xdr:row>
      <xdr:rowOff>226928</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F40972DA-518A-4D57-B79D-EE5DF082CA85}"/>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2100543</xdr:colOff>
      <xdr:row>1</xdr:row>
      <xdr:rowOff>197106</xdr:rowOff>
    </xdr:from>
    <xdr:to>
      <xdr:col>5</xdr:col>
      <xdr:colOff>107577</xdr:colOff>
      <xdr:row>2</xdr:row>
      <xdr:rowOff>227931</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FEAF7962-4E93-47CE-9DBA-1097F33A6FAF}"/>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367523</xdr:colOff>
      <xdr:row>1</xdr:row>
      <xdr:rowOff>196604</xdr:rowOff>
    </xdr:from>
    <xdr:to>
      <xdr:col>2</xdr:col>
      <xdr:colOff>2027675</xdr:colOff>
      <xdr:row>2</xdr:row>
      <xdr:rowOff>227429</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A5636983-BCC3-454B-B831-746086752A4A}"/>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4031876</xdr:colOff>
      <xdr:row>1</xdr:row>
      <xdr:rowOff>196103</xdr:rowOff>
    </xdr:from>
    <xdr:to>
      <xdr:col>2</xdr:col>
      <xdr:colOff>305360</xdr:colOff>
      <xdr:row>2</xdr:row>
      <xdr:rowOff>226928</xdr:rowOff>
    </xdr:to>
    <xdr:sp macro="" textlink="">
      <xdr:nvSpPr>
        <xdr:cNvPr id="23" name="Rectangle: Rounded Corners 22">
          <a:hlinkClick xmlns:r="http://schemas.openxmlformats.org/officeDocument/2006/relationships" r:id="rId11"/>
          <a:extLst>
            <a:ext uri="{FF2B5EF4-FFF2-40B4-BE49-F238E27FC236}">
              <a16:creationId xmlns:a16="http://schemas.microsoft.com/office/drawing/2014/main" id="{851669BC-58FA-4623-B068-2289476E1A0E}"/>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771011</xdr:colOff>
      <xdr:row>1</xdr:row>
      <xdr:rowOff>238125</xdr:rowOff>
    </xdr:to>
    <xdr:pic>
      <xdr:nvPicPr>
        <xdr:cNvPr id="13" name="Picture 12">
          <a:extLst>
            <a:ext uri="{FF2B5EF4-FFF2-40B4-BE49-F238E27FC236}">
              <a16:creationId xmlns:a16="http://schemas.microsoft.com/office/drawing/2014/main" id="{7A34A19A-BF69-4203-A824-35476D3CC3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1009650</xdr:colOff>
      <xdr:row>0</xdr:row>
      <xdr:rowOff>66675</xdr:rowOff>
    </xdr:from>
    <xdr:to>
      <xdr:col>1</xdr:col>
      <xdr:colOff>1988484</xdr:colOff>
      <xdr:row>1</xdr:row>
      <xdr:rowOff>97500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66FDD0DB-0488-4EE3-842A-A52FB5EC8446}"/>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2055158</xdr:colOff>
      <xdr:row>0</xdr:row>
      <xdr:rowOff>76200</xdr:rowOff>
    </xdr:from>
    <xdr:to>
      <xdr:col>1</xdr:col>
      <xdr:colOff>3081618</xdr:colOff>
      <xdr:row>1</xdr:row>
      <xdr:rowOff>107025</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5EB8C129-D96D-4AC8-94EF-0E13096E566B}"/>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3148292</xdr:colOff>
      <xdr:row>0</xdr:row>
      <xdr:rowOff>76200</xdr:rowOff>
    </xdr:from>
    <xdr:to>
      <xdr:col>2</xdr:col>
      <xdr:colOff>779369</xdr:colOff>
      <xdr:row>1</xdr:row>
      <xdr:rowOff>107025</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D35606DC-8A5C-433C-B4D4-BA7B4D2F5848}"/>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1000125</xdr:colOff>
      <xdr:row>1</xdr:row>
      <xdr:rowOff>196103</xdr:rowOff>
    </xdr:from>
    <xdr:to>
      <xdr:col>1</xdr:col>
      <xdr:colOff>2255184</xdr:colOff>
      <xdr:row>2</xdr:row>
      <xdr:rowOff>226928</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709D807A-C50A-442C-B8A2-41CAD8B6B1FB}"/>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836519</xdr:colOff>
      <xdr:row>0</xdr:row>
      <xdr:rowOff>76200</xdr:rowOff>
    </xdr:from>
    <xdr:to>
      <xdr:col>6</xdr:col>
      <xdr:colOff>237004</xdr:colOff>
      <xdr:row>1</xdr:row>
      <xdr:rowOff>107025</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3B2E55C6-ACA1-48FA-BDD6-A11F2186EE02}"/>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3148293</xdr:colOff>
      <xdr:row>1</xdr:row>
      <xdr:rowOff>196103</xdr:rowOff>
    </xdr:from>
    <xdr:to>
      <xdr:col>1</xdr:col>
      <xdr:colOff>3860426</xdr:colOff>
      <xdr:row>2</xdr:row>
      <xdr:rowOff>226928</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6084F6ED-6D93-4E98-88DA-BD22CDF3FE6F}"/>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2331385</xdr:colOff>
      <xdr:row>1</xdr:row>
      <xdr:rowOff>196103</xdr:rowOff>
    </xdr:from>
    <xdr:to>
      <xdr:col>1</xdr:col>
      <xdr:colOff>3072094</xdr:colOff>
      <xdr:row>2</xdr:row>
      <xdr:rowOff>226928</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C12A8F63-E187-4E39-8D14-6AE7AA130419}"/>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462243</xdr:colOff>
      <xdr:row>1</xdr:row>
      <xdr:rowOff>197106</xdr:rowOff>
    </xdr:from>
    <xdr:to>
      <xdr:col>5</xdr:col>
      <xdr:colOff>279027</xdr:colOff>
      <xdr:row>2</xdr:row>
      <xdr:rowOff>227931</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905B6328-DD24-4D22-9F89-2E46FAAD98E5}"/>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262748</xdr:colOff>
      <xdr:row>1</xdr:row>
      <xdr:rowOff>196604</xdr:rowOff>
    </xdr:from>
    <xdr:to>
      <xdr:col>4</xdr:col>
      <xdr:colOff>389375</xdr:colOff>
      <xdr:row>2</xdr:row>
      <xdr:rowOff>227429</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9A529636-C0FA-4900-9504-F6014BA16CBA}"/>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3927101</xdr:colOff>
      <xdr:row>1</xdr:row>
      <xdr:rowOff>196103</xdr:rowOff>
    </xdr:from>
    <xdr:to>
      <xdr:col>2</xdr:col>
      <xdr:colOff>200585</xdr:colOff>
      <xdr:row>2</xdr:row>
      <xdr:rowOff>226928</xdr:rowOff>
    </xdr:to>
    <xdr:sp macro="" textlink="">
      <xdr:nvSpPr>
        <xdr:cNvPr id="23" name="Rectangle: Rounded Corners 22">
          <a:hlinkClick xmlns:r="http://schemas.openxmlformats.org/officeDocument/2006/relationships" r:id="rId11"/>
          <a:extLst>
            <a:ext uri="{FF2B5EF4-FFF2-40B4-BE49-F238E27FC236}">
              <a16:creationId xmlns:a16="http://schemas.microsoft.com/office/drawing/2014/main" id="{A35BD994-2DEC-4B63-B2E2-207159F8B240}"/>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782192</xdr:colOff>
      <xdr:row>1</xdr:row>
      <xdr:rowOff>238125</xdr:rowOff>
    </xdr:to>
    <xdr:pic>
      <xdr:nvPicPr>
        <xdr:cNvPr id="13" name="Picture 12">
          <a:extLst>
            <a:ext uri="{FF2B5EF4-FFF2-40B4-BE49-F238E27FC236}">
              <a16:creationId xmlns:a16="http://schemas.microsoft.com/office/drawing/2014/main" id="{179A91CE-224D-4137-8FB6-60FA96892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1020831</xdr:colOff>
      <xdr:row>0</xdr:row>
      <xdr:rowOff>66675</xdr:rowOff>
    </xdr:from>
    <xdr:to>
      <xdr:col>1</xdr:col>
      <xdr:colOff>1999665</xdr:colOff>
      <xdr:row>1</xdr:row>
      <xdr:rowOff>97500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D2A9F442-2A15-44EA-8649-FB417D8AE0BA}"/>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2066339</xdr:colOff>
      <xdr:row>0</xdr:row>
      <xdr:rowOff>76200</xdr:rowOff>
    </xdr:from>
    <xdr:to>
      <xdr:col>1</xdr:col>
      <xdr:colOff>3092799</xdr:colOff>
      <xdr:row>1</xdr:row>
      <xdr:rowOff>107025</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DD705DD3-366F-41AA-99D9-A1B4D327B2D1}"/>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7151</xdr:colOff>
      <xdr:row>0</xdr:row>
      <xdr:rowOff>76200</xdr:rowOff>
    </xdr:from>
    <xdr:to>
      <xdr:col>4</xdr:col>
      <xdr:colOff>752451</xdr:colOff>
      <xdr:row>1</xdr:row>
      <xdr:rowOff>107025</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9CDA6162-91A5-401C-8B69-C9F5042A04D6}"/>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1011306</xdr:colOff>
      <xdr:row>1</xdr:row>
      <xdr:rowOff>196103</xdr:rowOff>
    </xdr:from>
    <xdr:to>
      <xdr:col>1</xdr:col>
      <xdr:colOff>2266365</xdr:colOff>
      <xdr:row>2</xdr:row>
      <xdr:rowOff>226928</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9FF5ECD6-EA02-4138-96B9-E6B3D5F5280C}"/>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809601</xdr:colOff>
      <xdr:row>0</xdr:row>
      <xdr:rowOff>76200</xdr:rowOff>
    </xdr:from>
    <xdr:to>
      <xdr:col>7</xdr:col>
      <xdr:colOff>622145</xdr:colOff>
      <xdr:row>1</xdr:row>
      <xdr:rowOff>107025</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5311ADD9-0C88-4A98-8628-B1E2F70E6E1C}"/>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7152</xdr:colOff>
      <xdr:row>1</xdr:row>
      <xdr:rowOff>196103</xdr:rowOff>
    </xdr:from>
    <xdr:to>
      <xdr:col>2</xdr:col>
      <xdr:colOff>709307</xdr:colOff>
      <xdr:row>2</xdr:row>
      <xdr:rowOff>226928</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58C4AF93-565A-40B3-A87B-1F460473102D}"/>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2342566</xdr:colOff>
      <xdr:row>1</xdr:row>
      <xdr:rowOff>196103</xdr:rowOff>
    </xdr:from>
    <xdr:to>
      <xdr:col>1</xdr:col>
      <xdr:colOff>3083275</xdr:colOff>
      <xdr:row>2</xdr:row>
      <xdr:rowOff>226928</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33188FBA-E866-40AE-B1A4-10ED1727BA9F}"/>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6</xdr:col>
      <xdr:colOff>25335</xdr:colOff>
      <xdr:row>1</xdr:row>
      <xdr:rowOff>197106</xdr:rowOff>
    </xdr:from>
    <xdr:to>
      <xdr:col>6</xdr:col>
      <xdr:colOff>740368</xdr:colOff>
      <xdr:row>2</xdr:row>
      <xdr:rowOff>227931</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7591BA20-9BA8-49FB-A074-267D6A06E707}"/>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232931</xdr:colOff>
      <xdr:row>1</xdr:row>
      <xdr:rowOff>196604</xdr:rowOff>
    </xdr:from>
    <xdr:to>
      <xdr:col>5</xdr:col>
      <xdr:colOff>924017</xdr:colOff>
      <xdr:row>2</xdr:row>
      <xdr:rowOff>227429</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2E215BE1-4F05-4311-B2CE-24778FD65788}"/>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775982</xdr:colOff>
      <xdr:row>1</xdr:row>
      <xdr:rowOff>196103</xdr:rowOff>
    </xdr:from>
    <xdr:to>
      <xdr:col>4</xdr:col>
      <xdr:colOff>170768</xdr:colOff>
      <xdr:row>2</xdr:row>
      <xdr:rowOff>226928</xdr:rowOff>
    </xdr:to>
    <xdr:sp macro="" textlink="">
      <xdr:nvSpPr>
        <xdr:cNvPr id="23" name="Rectangle: Rounded Corners 22">
          <a:hlinkClick xmlns:r="http://schemas.openxmlformats.org/officeDocument/2006/relationships" r:id="rId11"/>
          <a:extLst>
            <a:ext uri="{FF2B5EF4-FFF2-40B4-BE49-F238E27FC236}">
              <a16:creationId xmlns:a16="http://schemas.microsoft.com/office/drawing/2014/main" id="{6DBB4D28-6D8C-432E-8280-6B5B4317B0EA}"/>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780536</xdr:colOff>
      <xdr:row>1</xdr:row>
      <xdr:rowOff>238125</xdr:rowOff>
    </xdr:to>
    <xdr:pic>
      <xdr:nvPicPr>
        <xdr:cNvPr id="13" name="Picture 12">
          <a:extLst>
            <a:ext uri="{FF2B5EF4-FFF2-40B4-BE49-F238E27FC236}">
              <a16:creationId xmlns:a16="http://schemas.microsoft.com/office/drawing/2014/main" id="{1BA69368-9078-40F2-B4F6-823C29656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1019175</xdr:colOff>
      <xdr:row>0</xdr:row>
      <xdr:rowOff>66675</xdr:rowOff>
    </xdr:from>
    <xdr:to>
      <xdr:col>1</xdr:col>
      <xdr:colOff>1998009</xdr:colOff>
      <xdr:row>1</xdr:row>
      <xdr:rowOff>97500</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42908F0A-1A77-4DD9-B7D2-2C49BB980C25}"/>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2064683</xdr:colOff>
      <xdr:row>0</xdr:row>
      <xdr:rowOff>76200</xdr:rowOff>
    </xdr:from>
    <xdr:to>
      <xdr:col>1</xdr:col>
      <xdr:colOff>3091143</xdr:colOff>
      <xdr:row>1</xdr:row>
      <xdr:rowOff>107025</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65D37FE3-3F42-4CC9-804B-BB9B6A187C0A}"/>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3157817</xdr:colOff>
      <xdr:row>0</xdr:row>
      <xdr:rowOff>76200</xdr:rowOff>
    </xdr:from>
    <xdr:to>
      <xdr:col>2</xdr:col>
      <xdr:colOff>550769</xdr:colOff>
      <xdr:row>1</xdr:row>
      <xdr:rowOff>107025</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1608F7A4-0309-45D2-A10F-8D2EC7BE98EE}"/>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1009650</xdr:colOff>
      <xdr:row>1</xdr:row>
      <xdr:rowOff>196103</xdr:rowOff>
    </xdr:from>
    <xdr:to>
      <xdr:col>1</xdr:col>
      <xdr:colOff>2264709</xdr:colOff>
      <xdr:row>2</xdr:row>
      <xdr:rowOff>226928</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252CF236-9FE8-42BC-8F95-A07F08D22476}"/>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607919</xdr:colOff>
      <xdr:row>0</xdr:row>
      <xdr:rowOff>76200</xdr:rowOff>
    </xdr:from>
    <xdr:to>
      <xdr:col>6</xdr:col>
      <xdr:colOff>265019</xdr:colOff>
      <xdr:row>1</xdr:row>
      <xdr:rowOff>107025</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22D26D80-D83F-4289-84CC-62E1CD253770}"/>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3157818</xdr:colOff>
      <xdr:row>1</xdr:row>
      <xdr:rowOff>196103</xdr:rowOff>
    </xdr:from>
    <xdr:to>
      <xdr:col>1</xdr:col>
      <xdr:colOff>3869951</xdr:colOff>
      <xdr:row>2</xdr:row>
      <xdr:rowOff>226928</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4BFCB03E-CC68-4FFC-B681-6915F45360EE}"/>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2340910</xdr:colOff>
      <xdr:row>1</xdr:row>
      <xdr:rowOff>196103</xdr:rowOff>
    </xdr:from>
    <xdr:to>
      <xdr:col>1</xdr:col>
      <xdr:colOff>3081619</xdr:colOff>
      <xdr:row>2</xdr:row>
      <xdr:rowOff>226928</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138E06E0-4E8A-46B4-824D-B15B945AE45A}"/>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646019</xdr:colOff>
      <xdr:row>1</xdr:row>
      <xdr:rowOff>197106</xdr:rowOff>
    </xdr:from>
    <xdr:to>
      <xdr:col>5</xdr:col>
      <xdr:colOff>386604</xdr:colOff>
      <xdr:row>2</xdr:row>
      <xdr:rowOff>227931</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F8D3546A-5514-4E78-B893-CD70CC5BE46A}"/>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34148</xdr:colOff>
      <xdr:row>1</xdr:row>
      <xdr:rowOff>196604</xdr:rowOff>
    </xdr:from>
    <xdr:to>
      <xdr:col>4</xdr:col>
      <xdr:colOff>573151</xdr:colOff>
      <xdr:row>2</xdr:row>
      <xdr:rowOff>227429</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D8EB9CC4-BF14-4699-B88F-1921D526F5C0}"/>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3936626</xdr:colOff>
      <xdr:row>1</xdr:row>
      <xdr:rowOff>196103</xdr:rowOff>
    </xdr:from>
    <xdr:to>
      <xdr:col>1</xdr:col>
      <xdr:colOff>4886885</xdr:colOff>
      <xdr:row>2</xdr:row>
      <xdr:rowOff>226928</xdr:rowOff>
    </xdr:to>
    <xdr:sp macro="" textlink="">
      <xdr:nvSpPr>
        <xdr:cNvPr id="24" name="Rectangle: Rounded Corners 23">
          <a:hlinkClick xmlns:r="http://schemas.openxmlformats.org/officeDocument/2006/relationships" r:id="rId11"/>
          <a:extLst>
            <a:ext uri="{FF2B5EF4-FFF2-40B4-BE49-F238E27FC236}">
              <a16:creationId xmlns:a16="http://schemas.microsoft.com/office/drawing/2014/main" id="{C9EBC0EB-F6F8-49DB-9393-4C6BEE8C3E4B}"/>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576627</xdr:colOff>
      <xdr:row>100</xdr:row>
      <xdr:rowOff>79864</xdr:rowOff>
    </xdr:from>
    <xdr:to>
      <xdr:col>1</xdr:col>
      <xdr:colOff>195196</xdr:colOff>
      <xdr:row>100</xdr:row>
      <xdr:rowOff>186319</xdr:rowOff>
    </xdr:to>
    <xdr:sp macro="" textlink="">
      <xdr:nvSpPr>
        <xdr:cNvPr id="4" name="Rectangle 2">
          <a:extLst>
            <a:ext uri="{FF2B5EF4-FFF2-40B4-BE49-F238E27FC236}">
              <a16:creationId xmlns:a16="http://schemas.microsoft.com/office/drawing/2014/main" id="{5F5D0E64-CEA9-411C-9A91-CB5CFB36AF00}"/>
            </a:ext>
          </a:extLst>
        </xdr:cNvPr>
        <xdr:cNvSpPr/>
      </xdr:nvSpPr>
      <xdr:spPr>
        <a:xfrm>
          <a:off x="1071927" y="27807139"/>
          <a:ext cx="304369" cy="106455"/>
        </a:xfrm>
        <a:prstGeom prst="rect">
          <a:avLst/>
        </a:prstGeom>
        <a:solidFill>
          <a:schemeClr val="accent4">
            <a:lumMod val="20000"/>
            <a:lumOff val="80000"/>
          </a:schemeClr>
        </a:solid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th-TH" sz="1100"/>
        </a:p>
      </xdr:txBody>
    </xdr:sp>
    <xdr:clientData/>
  </xdr:twoCellAnchor>
  <xdr:twoCellAnchor>
    <xdr:from>
      <xdr:col>0</xdr:col>
      <xdr:colOff>579040</xdr:colOff>
      <xdr:row>102</xdr:row>
      <xdr:rowOff>93569</xdr:rowOff>
    </xdr:from>
    <xdr:to>
      <xdr:col>1</xdr:col>
      <xdr:colOff>197609</xdr:colOff>
      <xdr:row>102</xdr:row>
      <xdr:rowOff>201569</xdr:rowOff>
    </xdr:to>
    <xdr:sp macro="" textlink="">
      <xdr:nvSpPr>
        <xdr:cNvPr id="5" name="Rectangle 3">
          <a:extLst>
            <a:ext uri="{FF2B5EF4-FFF2-40B4-BE49-F238E27FC236}">
              <a16:creationId xmlns:a16="http://schemas.microsoft.com/office/drawing/2014/main" id="{62CF6442-830F-4028-89FC-BDAEF03309D9}"/>
            </a:ext>
          </a:extLst>
        </xdr:cNvPr>
        <xdr:cNvSpPr/>
      </xdr:nvSpPr>
      <xdr:spPr>
        <a:xfrm>
          <a:off x="1074340" y="28373294"/>
          <a:ext cx="304369" cy="108000"/>
        </a:xfrm>
        <a:prstGeom prst="rect">
          <a:avLst/>
        </a:prstGeom>
        <a:solidFill>
          <a:schemeClr val="accent6">
            <a:lumMod val="20000"/>
            <a:lumOff val="80000"/>
          </a:schemeClr>
        </a:solid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th-TH" sz="1100"/>
        </a:p>
      </xdr:txBody>
    </xdr:sp>
    <xdr:clientData/>
  </xdr:twoCellAnchor>
  <xdr:twoCellAnchor editAs="absolute">
    <xdr:from>
      <xdr:col>0</xdr:col>
      <xdr:colOff>0</xdr:colOff>
      <xdr:row>0</xdr:row>
      <xdr:rowOff>0</xdr:rowOff>
    </xdr:from>
    <xdr:to>
      <xdr:col>1</xdr:col>
      <xdr:colOff>894836</xdr:colOff>
      <xdr:row>1</xdr:row>
      <xdr:rowOff>238125</xdr:rowOff>
    </xdr:to>
    <xdr:pic>
      <xdr:nvPicPr>
        <xdr:cNvPr id="15" name="Picture 14">
          <a:extLst>
            <a:ext uri="{FF2B5EF4-FFF2-40B4-BE49-F238E27FC236}">
              <a16:creationId xmlns:a16="http://schemas.microsoft.com/office/drawing/2014/main" id="{E4BD7248-13BE-46C2-9368-75D6AEA13C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1</xdr:col>
      <xdr:colOff>1133475</xdr:colOff>
      <xdr:row>0</xdr:row>
      <xdr:rowOff>66675</xdr:rowOff>
    </xdr:from>
    <xdr:to>
      <xdr:col>1</xdr:col>
      <xdr:colOff>2112309</xdr:colOff>
      <xdr:row>1</xdr:row>
      <xdr:rowOff>97500</xdr:rowOff>
    </xdr:to>
    <xdr:sp macro="" textlink="">
      <xdr:nvSpPr>
        <xdr:cNvPr id="16" name="Rectangle: Rounded Corners 15">
          <a:hlinkClick xmlns:r="http://schemas.openxmlformats.org/officeDocument/2006/relationships" r:id="rId2"/>
          <a:extLst>
            <a:ext uri="{FF2B5EF4-FFF2-40B4-BE49-F238E27FC236}">
              <a16:creationId xmlns:a16="http://schemas.microsoft.com/office/drawing/2014/main" id="{FB38E0A2-FE31-4506-8C97-1AC1F57B4396}"/>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2178983</xdr:colOff>
      <xdr:row>0</xdr:row>
      <xdr:rowOff>76200</xdr:rowOff>
    </xdr:from>
    <xdr:to>
      <xdr:col>1</xdr:col>
      <xdr:colOff>3205443</xdr:colOff>
      <xdr:row>1</xdr:row>
      <xdr:rowOff>107025</xdr:rowOff>
    </xdr:to>
    <xdr:sp macro="" textlink="">
      <xdr:nvSpPr>
        <xdr:cNvPr id="17" name="Rectangle: Rounded Corners 16">
          <a:hlinkClick xmlns:r="http://schemas.openxmlformats.org/officeDocument/2006/relationships" r:id="rId3"/>
          <a:extLst>
            <a:ext uri="{FF2B5EF4-FFF2-40B4-BE49-F238E27FC236}">
              <a16:creationId xmlns:a16="http://schemas.microsoft.com/office/drawing/2014/main" id="{D47EC3D8-9315-47EF-BA30-915CD7F24E43}"/>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3272117</xdr:colOff>
      <xdr:row>0</xdr:row>
      <xdr:rowOff>76200</xdr:rowOff>
    </xdr:from>
    <xdr:to>
      <xdr:col>4</xdr:col>
      <xdr:colOff>522194</xdr:colOff>
      <xdr:row>1</xdr:row>
      <xdr:rowOff>107025</xdr:rowOff>
    </xdr:to>
    <xdr:sp macro="" textlink="">
      <xdr:nvSpPr>
        <xdr:cNvPr id="18" name="Rectangle: Rounded Corners 17">
          <a:hlinkClick xmlns:r="http://schemas.openxmlformats.org/officeDocument/2006/relationships" r:id="rId4"/>
          <a:extLst>
            <a:ext uri="{FF2B5EF4-FFF2-40B4-BE49-F238E27FC236}">
              <a16:creationId xmlns:a16="http://schemas.microsoft.com/office/drawing/2014/main" id="{654ACE88-E2DA-4EF3-86B6-124520BB7887}"/>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1123950</xdr:colOff>
      <xdr:row>1</xdr:row>
      <xdr:rowOff>196103</xdr:rowOff>
    </xdr:from>
    <xdr:to>
      <xdr:col>1</xdr:col>
      <xdr:colOff>2379009</xdr:colOff>
      <xdr:row>2</xdr:row>
      <xdr:rowOff>226928</xdr:rowOff>
    </xdr:to>
    <xdr:sp macro="" textlink="">
      <xdr:nvSpPr>
        <xdr:cNvPr id="19" name="Rectangle: Rounded Corners 18">
          <a:hlinkClick xmlns:r="http://schemas.openxmlformats.org/officeDocument/2006/relationships" r:id="rId5"/>
          <a:extLst>
            <a:ext uri="{FF2B5EF4-FFF2-40B4-BE49-F238E27FC236}">
              <a16:creationId xmlns:a16="http://schemas.microsoft.com/office/drawing/2014/main" id="{1036BDF1-08CB-44EB-8A18-9D4F9BF83E4A}"/>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579344</xdr:colOff>
      <xdr:row>0</xdr:row>
      <xdr:rowOff>76200</xdr:rowOff>
    </xdr:from>
    <xdr:to>
      <xdr:col>8</xdr:col>
      <xdr:colOff>560854</xdr:colOff>
      <xdr:row>1</xdr:row>
      <xdr:rowOff>107025</xdr:rowOff>
    </xdr:to>
    <xdr:sp macro="" textlink="">
      <xdr:nvSpPr>
        <xdr:cNvPr id="20" name="Rectangle: Rounded Corners 19">
          <a:hlinkClick xmlns:r="http://schemas.openxmlformats.org/officeDocument/2006/relationships" r:id="rId6"/>
          <a:extLst>
            <a:ext uri="{FF2B5EF4-FFF2-40B4-BE49-F238E27FC236}">
              <a16:creationId xmlns:a16="http://schemas.microsoft.com/office/drawing/2014/main" id="{DABC8B4F-8D05-4BBE-B8F9-FE5DC0D1DC87}"/>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3272118</xdr:colOff>
      <xdr:row>1</xdr:row>
      <xdr:rowOff>196103</xdr:rowOff>
    </xdr:from>
    <xdr:to>
      <xdr:col>2</xdr:col>
      <xdr:colOff>298076</xdr:colOff>
      <xdr:row>2</xdr:row>
      <xdr:rowOff>226928</xdr:rowOff>
    </xdr:to>
    <xdr:sp macro="" textlink="">
      <xdr:nvSpPr>
        <xdr:cNvPr id="21" name="Rectangle: Rounded Corners 20">
          <a:hlinkClick xmlns:r="http://schemas.openxmlformats.org/officeDocument/2006/relationships" r:id="rId7"/>
          <a:extLst>
            <a:ext uri="{FF2B5EF4-FFF2-40B4-BE49-F238E27FC236}">
              <a16:creationId xmlns:a16="http://schemas.microsoft.com/office/drawing/2014/main" id="{7C9C00F9-99FF-4550-A8E7-1E56E20F7101}"/>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2455210</xdr:colOff>
      <xdr:row>1</xdr:row>
      <xdr:rowOff>196103</xdr:rowOff>
    </xdr:from>
    <xdr:to>
      <xdr:col>1</xdr:col>
      <xdr:colOff>3195919</xdr:colOff>
      <xdr:row>2</xdr:row>
      <xdr:rowOff>226928</xdr:rowOff>
    </xdr:to>
    <xdr:sp macro="" textlink="">
      <xdr:nvSpPr>
        <xdr:cNvPr id="22" name="Rectangle: Rounded Corners 21">
          <a:hlinkClick xmlns:r="http://schemas.openxmlformats.org/officeDocument/2006/relationships" r:id="rId8"/>
          <a:extLst>
            <a:ext uri="{FF2B5EF4-FFF2-40B4-BE49-F238E27FC236}">
              <a16:creationId xmlns:a16="http://schemas.microsoft.com/office/drawing/2014/main" id="{CBE79D00-3563-4ACD-9B33-E21E67A998F5}"/>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6</xdr:col>
      <xdr:colOff>366993</xdr:colOff>
      <xdr:row>1</xdr:row>
      <xdr:rowOff>197106</xdr:rowOff>
    </xdr:from>
    <xdr:to>
      <xdr:col>7</xdr:col>
      <xdr:colOff>393327</xdr:colOff>
      <xdr:row>2</xdr:row>
      <xdr:rowOff>227931</xdr:rowOff>
    </xdr:to>
    <xdr:sp macro="" textlink="">
      <xdr:nvSpPr>
        <xdr:cNvPr id="23" name="Rectangle: Rounded Corners 22">
          <a:hlinkClick xmlns:r="http://schemas.openxmlformats.org/officeDocument/2006/relationships" r:id="rId9"/>
          <a:extLst>
            <a:ext uri="{FF2B5EF4-FFF2-40B4-BE49-F238E27FC236}">
              <a16:creationId xmlns:a16="http://schemas.microsoft.com/office/drawing/2014/main" id="{1F6A341A-2063-4EF6-B055-435683F009C9}"/>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4</xdr:col>
      <xdr:colOff>5573</xdr:colOff>
      <xdr:row>1</xdr:row>
      <xdr:rowOff>196604</xdr:rowOff>
    </xdr:from>
    <xdr:to>
      <xdr:col>6</xdr:col>
      <xdr:colOff>294125</xdr:colOff>
      <xdr:row>2</xdr:row>
      <xdr:rowOff>227429</xdr:rowOff>
    </xdr:to>
    <xdr:sp macro="" textlink="">
      <xdr:nvSpPr>
        <xdr:cNvPr id="24" name="Rectangle: Rounded Corners 23">
          <a:hlinkClick xmlns:r="http://schemas.openxmlformats.org/officeDocument/2006/relationships" r:id="rId10"/>
          <a:extLst>
            <a:ext uri="{FF2B5EF4-FFF2-40B4-BE49-F238E27FC236}">
              <a16:creationId xmlns:a16="http://schemas.microsoft.com/office/drawing/2014/main" id="{E700C80A-B07E-4505-8770-E584F43472FB}"/>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364751</xdr:colOff>
      <xdr:row>1</xdr:row>
      <xdr:rowOff>196103</xdr:rowOff>
    </xdr:from>
    <xdr:to>
      <xdr:col>3</xdr:col>
      <xdr:colOff>629210</xdr:colOff>
      <xdr:row>2</xdr:row>
      <xdr:rowOff>226928</xdr:rowOff>
    </xdr:to>
    <xdr:sp macro="" textlink="">
      <xdr:nvSpPr>
        <xdr:cNvPr id="35" name="Rectangle: Rounded Corners 34">
          <a:hlinkClick xmlns:r="http://schemas.openxmlformats.org/officeDocument/2006/relationships" r:id="rId11"/>
          <a:extLst>
            <a:ext uri="{FF2B5EF4-FFF2-40B4-BE49-F238E27FC236}">
              <a16:creationId xmlns:a16="http://schemas.microsoft.com/office/drawing/2014/main" id="{B2E0B9CA-6623-445A-9872-ABDEAB8EB1B9}"/>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1353693</xdr:colOff>
      <xdr:row>1</xdr:row>
      <xdr:rowOff>241487</xdr:rowOff>
    </xdr:to>
    <xdr:pic>
      <xdr:nvPicPr>
        <xdr:cNvPr id="13" name="Picture 12">
          <a:extLst>
            <a:ext uri="{FF2B5EF4-FFF2-40B4-BE49-F238E27FC236}">
              <a16:creationId xmlns:a16="http://schemas.microsoft.com/office/drawing/2014/main" id="{DF22BCCA-8F8D-4EFE-AFC8-4560EAC6B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52036" cy="495300"/>
        </a:xfrm>
        <a:prstGeom prst="rect">
          <a:avLst/>
        </a:prstGeom>
      </xdr:spPr>
    </xdr:pic>
    <xdr:clientData/>
  </xdr:twoCellAnchor>
  <xdr:twoCellAnchor editAs="absolute">
    <xdr:from>
      <xdr:col>0</xdr:col>
      <xdr:colOff>1584537</xdr:colOff>
      <xdr:row>0</xdr:row>
      <xdr:rowOff>66675</xdr:rowOff>
    </xdr:from>
    <xdr:to>
      <xdr:col>1</xdr:col>
      <xdr:colOff>315982</xdr:colOff>
      <xdr:row>1</xdr:row>
      <xdr:rowOff>100862</xdr:rowOff>
    </xdr:to>
    <xdr:sp macro="" textlink="">
      <xdr:nvSpPr>
        <xdr:cNvPr id="14" name="Rectangle: Rounded Corners 13">
          <a:hlinkClick xmlns:r="http://schemas.openxmlformats.org/officeDocument/2006/relationships" r:id="rId2"/>
          <a:extLst>
            <a:ext uri="{FF2B5EF4-FFF2-40B4-BE49-F238E27FC236}">
              <a16:creationId xmlns:a16="http://schemas.microsoft.com/office/drawing/2014/main" id="{0E9F5730-7E63-4D00-B202-FD917A178497}"/>
            </a:ext>
          </a:extLst>
        </xdr:cNvPr>
        <xdr:cNvSpPr/>
      </xdr:nvSpPr>
      <xdr:spPr>
        <a:xfrm>
          <a:off x="1590675" y="66675"/>
          <a:ext cx="978834" cy="288000"/>
        </a:xfrm>
        <a:prstGeom prst="roundRect">
          <a:avLst/>
        </a:prstGeom>
        <a:solidFill>
          <a:schemeClr val="accent1">
            <a:lumMod val="20000"/>
            <a:lumOff val="8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Economic</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382656</xdr:colOff>
      <xdr:row>0</xdr:row>
      <xdr:rowOff>76200</xdr:rowOff>
    </xdr:from>
    <xdr:to>
      <xdr:col>1</xdr:col>
      <xdr:colOff>1400736</xdr:colOff>
      <xdr:row>1</xdr:row>
      <xdr:rowOff>110387</xdr:rowOff>
    </xdr:to>
    <xdr:sp macro="" textlink="">
      <xdr:nvSpPr>
        <xdr:cNvPr id="15" name="Rectangle: Rounded Corners 14">
          <a:hlinkClick xmlns:r="http://schemas.openxmlformats.org/officeDocument/2006/relationships" r:id="rId3"/>
          <a:extLst>
            <a:ext uri="{FF2B5EF4-FFF2-40B4-BE49-F238E27FC236}">
              <a16:creationId xmlns:a16="http://schemas.microsoft.com/office/drawing/2014/main" id="{7ED02038-F2CC-42AA-B2EE-CBC1E7BAAF88}"/>
            </a:ext>
          </a:extLst>
        </xdr:cNvPr>
        <xdr:cNvSpPr/>
      </xdr:nvSpPr>
      <xdr:spPr>
        <a:xfrm>
          <a:off x="2636183" y="76200"/>
          <a:ext cx="1026460"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Employee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1467410</xdr:colOff>
      <xdr:row>0</xdr:row>
      <xdr:rowOff>76200</xdr:rowOff>
    </xdr:from>
    <xdr:to>
      <xdr:col>1</xdr:col>
      <xdr:colOff>3776334</xdr:colOff>
      <xdr:row>1</xdr:row>
      <xdr:rowOff>110387</xdr:rowOff>
    </xdr:to>
    <xdr:sp macro="" textlink="">
      <xdr:nvSpPr>
        <xdr:cNvPr id="16" name="Rectangle: Rounded Corners 15">
          <a:hlinkClick xmlns:r="http://schemas.openxmlformats.org/officeDocument/2006/relationships" r:id="rId4"/>
          <a:extLst>
            <a:ext uri="{FF2B5EF4-FFF2-40B4-BE49-F238E27FC236}">
              <a16:creationId xmlns:a16="http://schemas.microsoft.com/office/drawing/2014/main" id="{D19BF12B-D9A4-4047-ADE2-E92DB696ACC3}"/>
            </a:ext>
          </a:extLst>
        </xdr:cNvPr>
        <xdr:cNvSpPr/>
      </xdr:nvSpPr>
      <xdr:spPr>
        <a:xfrm>
          <a:off x="3729317" y="76200"/>
          <a:ext cx="2307852" cy="288000"/>
        </a:xfrm>
        <a:prstGeom prst="roundRect">
          <a:avLst/>
        </a:prstGeom>
        <a:solidFill>
          <a:schemeClr val="accent2">
            <a:lumMod val="40000"/>
            <a:lumOff val="60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Clinical Staff (only doctors)</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0</xdr:col>
      <xdr:colOff>1575012</xdr:colOff>
      <xdr:row>1</xdr:row>
      <xdr:rowOff>199465</xdr:rowOff>
    </xdr:from>
    <xdr:to>
      <xdr:col>1</xdr:col>
      <xdr:colOff>574886</xdr:colOff>
      <xdr:row>2</xdr:row>
      <xdr:rowOff>233651</xdr:rowOff>
    </xdr:to>
    <xdr:sp macro="" textlink="">
      <xdr:nvSpPr>
        <xdr:cNvPr id="17" name="Rectangle: Rounded Corners 16">
          <a:hlinkClick xmlns:r="http://schemas.openxmlformats.org/officeDocument/2006/relationships" r:id="rId5"/>
          <a:extLst>
            <a:ext uri="{FF2B5EF4-FFF2-40B4-BE49-F238E27FC236}">
              <a16:creationId xmlns:a16="http://schemas.microsoft.com/office/drawing/2014/main" id="{7221C480-98C2-4FBC-BAF3-F8887DED2324}"/>
            </a:ext>
          </a:extLst>
        </xdr:cNvPr>
        <xdr:cNvSpPr/>
      </xdr:nvSpPr>
      <xdr:spPr>
        <a:xfrm>
          <a:off x="1581150" y="453278"/>
          <a:ext cx="125505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GHG&amp;Energy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3833484</xdr:colOff>
      <xdr:row>0</xdr:row>
      <xdr:rowOff>76200</xdr:rowOff>
    </xdr:from>
    <xdr:to>
      <xdr:col>2</xdr:col>
      <xdr:colOff>1790700</xdr:colOff>
      <xdr:row>1</xdr:row>
      <xdr:rowOff>110387</xdr:rowOff>
    </xdr:to>
    <xdr:sp macro="" textlink="">
      <xdr:nvSpPr>
        <xdr:cNvPr id="18" name="Rectangle: Rounded Corners 17">
          <a:hlinkClick xmlns:r="http://schemas.openxmlformats.org/officeDocument/2006/relationships" r:id="rId6"/>
          <a:extLst>
            <a:ext uri="{FF2B5EF4-FFF2-40B4-BE49-F238E27FC236}">
              <a16:creationId xmlns:a16="http://schemas.microsoft.com/office/drawing/2014/main" id="{D9D73F4A-F2A4-46E6-B5D3-955FC2A4B376}"/>
            </a:ext>
          </a:extLst>
        </xdr:cNvPr>
        <xdr:cNvSpPr/>
      </xdr:nvSpPr>
      <xdr:spPr>
        <a:xfrm>
          <a:off x="6094319" y="76200"/>
          <a:ext cx="2724710" cy="288000"/>
        </a:xfrm>
        <a:prstGeom prst="roundRect">
          <a:avLst/>
        </a:prstGeom>
        <a:solidFill>
          <a:srgbClr val="FFC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Occupational Health and Safety</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1467411</xdr:colOff>
      <xdr:row>1</xdr:row>
      <xdr:rowOff>199465</xdr:rowOff>
    </xdr:from>
    <xdr:to>
      <xdr:col>1</xdr:col>
      <xdr:colOff>2177303</xdr:colOff>
      <xdr:row>2</xdr:row>
      <xdr:rowOff>233651</xdr:rowOff>
    </xdr:to>
    <xdr:sp macro="" textlink="">
      <xdr:nvSpPr>
        <xdr:cNvPr id="19" name="Rectangle: Rounded Corners 18">
          <a:hlinkClick xmlns:r="http://schemas.openxmlformats.org/officeDocument/2006/relationships" r:id="rId7"/>
          <a:extLst>
            <a:ext uri="{FF2B5EF4-FFF2-40B4-BE49-F238E27FC236}">
              <a16:creationId xmlns:a16="http://schemas.microsoft.com/office/drawing/2014/main" id="{71CAACA7-4122-4B8B-A144-64C93760CA2F}"/>
            </a:ext>
          </a:extLst>
        </xdr:cNvPr>
        <xdr:cNvSpPr/>
      </xdr:nvSpPr>
      <xdr:spPr>
        <a:xfrm>
          <a:off x="3729318" y="453278"/>
          <a:ext cx="712133"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Waste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651087</xdr:colOff>
      <xdr:row>1</xdr:row>
      <xdr:rowOff>199465</xdr:rowOff>
    </xdr:from>
    <xdr:to>
      <xdr:col>1</xdr:col>
      <xdr:colOff>1391212</xdr:colOff>
      <xdr:row>2</xdr:row>
      <xdr:rowOff>233651</xdr:rowOff>
    </xdr:to>
    <xdr:sp macro="" textlink="">
      <xdr:nvSpPr>
        <xdr:cNvPr id="20" name="Rectangle: Rounded Corners 19">
          <a:hlinkClick xmlns:r="http://schemas.openxmlformats.org/officeDocument/2006/relationships" r:id="rId8"/>
          <a:extLst>
            <a:ext uri="{FF2B5EF4-FFF2-40B4-BE49-F238E27FC236}">
              <a16:creationId xmlns:a16="http://schemas.microsoft.com/office/drawing/2014/main" id="{BA49AE25-13B2-4B23-AF5E-D3B73868FF2B}"/>
            </a:ext>
          </a:extLst>
        </xdr:cNvPr>
        <xdr:cNvSpPr/>
      </xdr:nvSpPr>
      <xdr:spPr>
        <a:xfrm>
          <a:off x="2912410" y="453278"/>
          <a:ext cx="740709" cy="288000"/>
        </a:xfrm>
        <a:prstGeom prst="roundRect">
          <a:avLst/>
        </a:prstGeom>
        <a:solidFill>
          <a:srgbClr val="92D05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Water</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2</xdr:col>
      <xdr:colOff>226919</xdr:colOff>
      <xdr:row>1</xdr:row>
      <xdr:rowOff>200468</xdr:rowOff>
    </xdr:from>
    <xdr:to>
      <xdr:col>2</xdr:col>
      <xdr:colOff>940709</xdr:colOff>
      <xdr:row>2</xdr:row>
      <xdr:rowOff>234654</xdr:rowOff>
    </xdr:to>
    <xdr:sp macro="" textlink="">
      <xdr:nvSpPr>
        <xdr:cNvPr id="21" name="Rectangle: Rounded Corners 20">
          <a:hlinkClick xmlns:r="http://schemas.openxmlformats.org/officeDocument/2006/relationships" r:id="rId9"/>
          <a:extLst>
            <a:ext uri="{FF2B5EF4-FFF2-40B4-BE49-F238E27FC236}">
              <a16:creationId xmlns:a16="http://schemas.microsoft.com/office/drawing/2014/main" id="{C697423E-A83A-41DB-92F8-A269F5CBDD7E}"/>
            </a:ext>
          </a:extLst>
        </xdr:cNvPr>
        <xdr:cNvSpPr/>
      </xdr:nvSpPr>
      <xdr:spPr>
        <a:xfrm>
          <a:off x="7253568" y="454281"/>
          <a:ext cx="712134" cy="288000"/>
        </a:xfrm>
        <a:prstGeom prst="roundRect">
          <a:avLst/>
        </a:prstGeom>
        <a:solidFill>
          <a:srgbClr val="C000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SASB</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3255816</xdr:colOff>
      <xdr:row>1</xdr:row>
      <xdr:rowOff>199966</xdr:rowOff>
    </xdr:from>
    <xdr:to>
      <xdr:col>2</xdr:col>
      <xdr:colOff>157950</xdr:colOff>
      <xdr:row>2</xdr:row>
      <xdr:rowOff>234152</xdr:rowOff>
    </xdr:to>
    <xdr:sp macro="" textlink="">
      <xdr:nvSpPr>
        <xdr:cNvPr id="22" name="Rectangle: Rounded Corners 21">
          <a:hlinkClick xmlns:r="http://schemas.openxmlformats.org/officeDocument/2006/relationships" r:id="rId10"/>
          <a:extLst>
            <a:ext uri="{FF2B5EF4-FFF2-40B4-BE49-F238E27FC236}">
              <a16:creationId xmlns:a16="http://schemas.microsoft.com/office/drawing/2014/main" id="{4F8FA1F1-E276-4C7A-B85A-BCCF6686EFBE}"/>
            </a:ext>
          </a:extLst>
        </xdr:cNvPr>
        <xdr:cNvSpPr/>
      </xdr:nvSpPr>
      <xdr:spPr>
        <a:xfrm>
          <a:off x="5520548" y="453779"/>
          <a:ext cx="1660152" cy="288000"/>
        </a:xfrm>
        <a:prstGeom prst="roundRect">
          <a:avLst/>
        </a:prstGeom>
        <a:solidFill>
          <a:srgbClr val="FFFF00"/>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GRI Content Index</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twoCellAnchor editAs="absolute">
    <xdr:from>
      <xdr:col>1</xdr:col>
      <xdr:colOff>2243978</xdr:colOff>
      <xdr:row>1</xdr:row>
      <xdr:rowOff>199465</xdr:rowOff>
    </xdr:from>
    <xdr:to>
      <xdr:col>1</xdr:col>
      <xdr:colOff>3193653</xdr:colOff>
      <xdr:row>2</xdr:row>
      <xdr:rowOff>233651</xdr:rowOff>
    </xdr:to>
    <xdr:sp macro="" textlink="">
      <xdr:nvSpPr>
        <xdr:cNvPr id="23" name="Rectangle: Rounded Corners 22">
          <a:hlinkClick xmlns:r="http://schemas.openxmlformats.org/officeDocument/2006/relationships" r:id="rId11"/>
          <a:extLst>
            <a:ext uri="{FF2B5EF4-FFF2-40B4-BE49-F238E27FC236}">
              <a16:creationId xmlns:a16="http://schemas.microsoft.com/office/drawing/2014/main" id="{04DB355C-FA04-422D-9A88-4CC47719AEA8}"/>
            </a:ext>
          </a:extLst>
        </xdr:cNvPr>
        <xdr:cNvSpPr/>
      </xdr:nvSpPr>
      <xdr:spPr>
        <a:xfrm>
          <a:off x="4508126" y="453278"/>
          <a:ext cx="950259" cy="288000"/>
        </a:xfrm>
        <a:prstGeom prst="roundRect">
          <a:avLst/>
        </a:prstGeom>
        <a:solidFill>
          <a:schemeClr val="bg1">
            <a:lumMod val="65000"/>
          </a:schemeClr>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kern="1200">
              <a:solidFill>
                <a:sysClr val="windowText" lastClr="000000"/>
              </a:solidFill>
              <a:latin typeface="Cordia New" panose="020B0304020202020204" pitchFamily="34" charset="-34"/>
              <a:cs typeface="Cordia New" panose="020B0304020202020204" pitchFamily="34" charset="-34"/>
            </a:rPr>
            <a:t>Coverage</a:t>
          </a:r>
          <a:endParaRPr lang="th-TH" sz="1600" b="1" kern="1200">
            <a:solidFill>
              <a:sysClr val="windowText" lastClr="000000"/>
            </a:solidFill>
            <a:latin typeface="Cordia New" panose="020B0304020202020204" pitchFamily="34" charset="-34"/>
            <a:cs typeface="Cordia New" panose="020B0304020202020204" pitchFamily="34"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hyperlink" Target="https://investor.bdms.co.th/en/downloads/tcfd-report" TargetMode="External"/><Relationship Id="rId2" Type="http://schemas.openxmlformats.org/officeDocument/2006/relationships/hyperlink" Target="https://hospitals.dit.go.th/app/portal.php?mode=mobile&amp;ref=MjA5&amp;joinProject=1" TargetMode="External"/><Relationship Id="rId1" Type="http://schemas.openxmlformats.org/officeDocument/2006/relationships/hyperlink" Target="https://investor.bdms.co.th/storage/downloads/corporate-governance/20221119-bdms-ism-policy-en.pdf"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investor.bdms.co.th/en/downloads/tcfd-re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9F77C-6756-4235-9C90-926F35A42F52}">
  <sheetPr codeName="Sheet1">
    <tabColor theme="3" tint="0.749992370372631"/>
    <pageSetUpPr fitToPage="1"/>
  </sheetPr>
  <dimension ref="A1:R26"/>
  <sheetViews>
    <sheetView showGridLines="0" tabSelected="1" zoomScale="85" zoomScaleNormal="85" zoomScaleSheetLayoutView="100" zoomScalePageLayoutView="70" workbookViewId="0"/>
  </sheetViews>
  <sheetFormatPr defaultColWidth="9" defaultRowHeight="20.25" x14ac:dyDescent="0.3"/>
  <cols>
    <col min="1" max="1" width="6.25" style="32" customWidth="1"/>
    <col min="2" max="2" width="68.5" style="33" customWidth="1"/>
    <col min="3" max="3" width="13.375" style="32" customWidth="1"/>
    <col min="4" max="4" width="13" style="32" hidden="1" customWidth="1"/>
    <col min="5" max="8" width="13" style="32" customWidth="1"/>
    <col min="9" max="9" width="6.375" style="23" customWidth="1"/>
    <col min="10" max="16384" width="9" style="23"/>
  </cols>
  <sheetData>
    <row r="1" spans="1:18" x14ac:dyDescent="0.3">
      <c r="A1" s="3"/>
      <c r="B1" s="22"/>
      <c r="C1" s="3"/>
      <c r="D1" s="3"/>
      <c r="E1" s="3"/>
      <c r="F1" s="3"/>
      <c r="G1" s="3"/>
      <c r="H1" s="3"/>
      <c r="I1" s="2"/>
      <c r="J1" s="2"/>
      <c r="K1" s="2"/>
      <c r="L1" s="2"/>
      <c r="M1" s="2"/>
      <c r="N1" s="2"/>
      <c r="O1" s="2"/>
      <c r="P1" s="2"/>
      <c r="Q1" s="2"/>
      <c r="R1" s="2"/>
    </row>
    <row r="2" spans="1:18" x14ac:dyDescent="0.3">
      <c r="A2" s="3"/>
      <c r="B2" s="22"/>
      <c r="C2" s="3"/>
      <c r="D2" s="3"/>
      <c r="E2" s="3"/>
      <c r="F2" s="3"/>
      <c r="G2" s="3"/>
      <c r="H2" s="3"/>
      <c r="I2" s="2"/>
      <c r="J2" s="2"/>
      <c r="K2" s="2"/>
      <c r="L2" s="2"/>
      <c r="M2" s="2"/>
      <c r="N2" s="2"/>
      <c r="O2" s="2"/>
      <c r="P2" s="2"/>
      <c r="Q2" s="2"/>
      <c r="R2" s="2"/>
    </row>
    <row r="3" spans="1:18" x14ac:dyDescent="0.3">
      <c r="A3" s="3"/>
      <c r="B3" s="22"/>
      <c r="C3" s="3"/>
      <c r="D3" s="3"/>
      <c r="E3" s="3"/>
      <c r="F3" s="3"/>
      <c r="G3" s="3"/>
      <c r="H3" s="3"/>
      <c r="I3" s="2"/>
      <c r="J3" s="2"/>
      <c r="K3" s="2"/>
      <c r="L3" s="2"/>
      <c r="M3" s="2"/>
      <c r="N3" s="2"/>
      <c r="O3" s="2"/>
      <c r="P3" s="2"/>
      <c r="Q3" s="2"/>
      <c r="R3" s="2"/>
    </row>
    <row r="4" spans="1:18" ht="21" x14ac:dyDescent="0.3">
      <c r="A4" s="327" t="s">
        <v>0</v>
      </c>
      <c r="B4" s="328"/>
      <c r="C4" s="328"/>
      <c r="D4" s="328"/>
      <c r="E4" s="328"/>
      <c r="F4" s="328"/>
      <c r="G4" s="328"/>
      <c r="H4" s="329"/>
      <c r="I4" s="2"/>
      <c r="J4" s="2"/>
      <c r="K4" s="2"/>
      <c r="L4" s="2"/>
      <c r="M4" s="2"/>
      <c r="N4" s="2"/>
      <c r="O4" s="2"/>
      <c r="P4" s="2"/>
      <c r="Q4" s="2"/>
      <c r="R4" s="2"/>
    </row>
    <row r="5" spans="1:18" ht="21" x14ac:dyDescent="0.3">
      <c r="A5" s="24" t="s">
        <v>1</v>
      </c>
      <c r="B5" s="25" t="s">
        <v>2</v>
      </c>
      <c r="C5" s="26" t="s">
        <v>3</v>
      </c>
      <c r="D5" s="26">
        <v>2020</v>
      </c>
      <c r="E5" s="26">
        <v>2021</v>
      </c>
      <c r="F5" s="26">
        <v>2022</v>
      </c>
      <c r="G5" s="26">
        <v>2023</v>
      </c>
      <c r="H5" s="26">
        <v>2024</v>
      </c>
      <c r="I5" s="2"/>
      <c r="J5" s="2"/>
      <c r="K5" s="2"/>
      <c r="L5" s="2"/>
      <c r="M5" s="2"/>
      <c r="N5" s="2"/>
      <c r="O5" s="2"/>
      <c r="P5" s="2"/>
      <c r="Q5" s="2"/>
      <c r="R5" s="2"/>
    </row>
    <row r="6" spans="1:18" x14ac:dyDescent="0.3">
      <c r="A6" s="27" t="s">
        <v>4</v>
      </c>
      <c r="B6" s="28" t="s">
        <v>5</v>
      </c>
      <c r="C6" s="29" t="s">
        <v>6</v>
      </c>
      <c r="D6" s="30">
        <f>71491580937/1000000</f>
        <v>71491.580937000006</v>
      </c>
      <c r="E6" s="30">
        <f>75718538154/1000000</f>
        <v>75718.538153999994</v>
      </c>
      <c r="F6" s="30">
        <f>92975750000/1000000</f>
        <v>92975.75</v>
      </c>
      <c r="G6" s="30">
        <v>102153.79</v>
      </c>
      <c r="H6" s="30">
        <v>109412.81</v>
      </c>
      <c r="I6" s="2"/>
      <c r="J6" s="2"/>
      <c r="K6" s="2"/>
      <c r="L6" s="2"/>
      <c r="M6" s="2"/>
      <c r="N6" s="2"/>
      <c r="O6" s="2"/>
      <c r="P6" s="2"/>
      <c r="Q6" s="2"/>
      <c r="R6" s="2"/>
    </row>
    <row r="7" spans="1:18" x14ac:dyDescent="0.3">
      <c r="A7" s="27"/>
      <c r="B7" s="31" t="s">
        <v>7</v>
      </c>
      <c r="C7" s="29" t="s">
        <v>6</v>
      </c>
      <c r="D7" s="15">
        <v>69057.16</v>
      </c>
      <c r="E7" s="15">
        <v>75713.960000000006</v>
      </c>
      <c r="F7" s="15">
        <v>92968.65</v>
      </c>
      <c r="G7" s="15">
        <v>102110.39</v>
      </c>
      <c r="H7" s="15">
        <v>109351.06</v>
      </c>
      <c r="I7" s="2"/>
      <c r="J7" s="2"/>
      <c r="K7" s="2"/>
      <c r="L7" s="2"/>
      <c r="M7" s="2"/>
      <c r="N7" s="2"/>
      <c r="O7" s="2"/>
      <c r="P7" s="2"/>
      <c r="Q7" s="2"/>
      <c r="R7" s="2"/>
    </row>
    <row r="8" spans="1:18" x14ac:dyDescent="0.3">
      <c r="A8" s="27"/>
      <c r="B8" s="31" t="s">
        <v>8</v>
      </c>
      <c r="C8" s="29" t="s">
        <v>6</v>
      </c>
      <c r="D8" s="15">
        <v>136050.29999999999</v>
      </c>
      <c r="E8" s="15">
        <v>128453.6</v>
      </c>
      <c r="F8" s="15">
        <v>141542.85999999999</v>
      </c>
      <c r="G8" s="15">
        <v>143792.41</v>
      </c>
      <c r="H8" s="15">
        <v>151514.07</v>
      </c>
      <c r="I8" s="2"/>
      <c r="J8" s="2"/>
      <c r="K8" s="2"/>
      <c r="L8" s="2"/>
      <c r="M8" s="2"/>
      <c r="N8" s="2"/>
      <c r="O8" s="2"/>
      <c r="P8" s="2"/>
      <c r="Q8" s="2"/>
      <c r="R8" s="2"/>
    </row>
    <row r="9" spans="1:18" x14ac:dyDescent="0.3">
      <c r="A9" s="27"/>
      <c r="B9" s="31" t="s">
        <v>9</v>
      </c>
      <c r="C9" s="29" t="s">
        <v>6</v>
      </c>
      <c r="D9" s="15">
        <v>44587.55</v>
      </c>
      <c r="E9" s="15">
        <v>40688.69</v>
      </c>
      <c r="F9" s="15">
        <v>47830.07</v>
      </c>
      <c r="G9" s="15">
        <v>44701.18</v>
      </c>
      <c r="H9" s="15">
        <v>47587.56</v>
      </c>
      <c r="I9" s="2"/>
      <c r="J9" s="2"/>
      <c r="K9" s="2"/>
      <c r="L9" s="2"/>
      <c r="M9" s="2"/>
      <c r="N9" s="2"/>
      <c r="O9" s="2"/>
      <c r="P9" s="2"/>
      <c r="Q9" s="2"/>
      <c r="R9" s="2"/>
    </row>
    <row r="10" spans="1:18" x14ac:dyDescent="0.3">
      <c r="A10" s="27"/>
      <c r="B10" s="31" t="s">
        <v>10</v>
      </c>
      <c r="C10" s="29" t="s">
        <v>6</v>
      </c>
      <c r="D10" s="15">
        <v>91462.7</v>
      </c>
      <c r="E10" s="15">
        <v>87764.93</v>
      </c>
      <c r="F10" s="15">
        <v>93712.79</v>
      </c>
      <c r="G10" s="15">
        <v>99091.23</v>
      </c>
      <c r="H10" s="15">
        <v>103927.51</v>
      </c>
      <c r="I10" s="2"/>
      <c r="J10" s="2"/>
      <c r="K10" s="2"/>
      <c r="L10" s="2"/>
      <c r="M10" s="2"/>
      <c r="N10" s="2"/>
      <c r="O10" s="2"/>
      <c r="P10" s="2"/>
      <c r="Q10" s="2"/>
      <c r="R10" s="2"/>
    </row>
    <row r="11" spans="1:18" x14ac:dyDescent="0.3">
      <c r="A11" s="27"/>
      <c r="B11" s="31" t="s">
        <v>11</v>
      </c>
      <c r="C11" s="29" t="s">
        <v>6</v>
      </c>
      <c r="D11" s="15">
        <v>60532.08</v>
      </c>
      <c r="E11" s="15">
        <v>64490.58</v>
      </c>
      <c r="F11" s="15">
        <v>75983.95</v>
      </c>
      <c r="G11" s="15">
        <v>83218.070000000007</v>
      </c>
      <c r="H11" s="15">
        <v>88898.9</v>
      </c>
      <c r="I11" s="2"/>
      <c r="J11" s="2"/>
      <c r="K11" s="2"/>
      <c r="L11" s="2"/>
      <c r="M11" s="2"/>
      <c r="N11" s="2"/>
      <c r="O11" s="2"/>
      <c r="P11" s="2"/>
      <c r="Q11" s="2"/>
      <c r="R11" s="2"/>
    </row>
    <row r="12" spans="1:18" x14ac:dyDescent="0.3">
      <c r="A12" s="27"/>
      <c r="B12" s="31" t="s">
        <v>12</v>
      </c>
      <c r="C12" s="29" t="s">
        <v>6</v>
      </c>
      <c r="D12" s="15"/>
      <c r="E12" s="15">
        <v>17545</v>
      </c>
      <c r="F12" s="15">
        <v>22933</v>
      </c>
      <c r="G12" s="15">
        <v>24740</v>
      </c>
      <c r="H12" s="15">
        <v>26584</v>
      </c>
      <c r="I12" s="2"/>
      <c r="J12" s="2"/>
      <c r="K12" s="2"/>
      <c r="L12" s="2"/>
      <c r="M12" s="2"/>
      <c r="N12" s="2"/>
      <c r="O12" s="2"/>
      <c r="P12" s="2"/>
      <c r="Q12" s="2"/>
      <c r="R12" s="2"/>
    </row>
    <row r="13" spans="1:18" x14ac:dyDescent="0.3">
      <c r="A13" s="27" t="s">
        <v>4</v>
      </c>
      <c r="B13" s="31" t="s">
        <v>13</v>
      </c>
      <c r="C13" s="29" t="s">
        <v>6</v>
      </c>
      <c r="D13" s="15">
        <v>16896.240000000002</v>
      </c>
      <c r="E13" s="15">
        <v>18173.189999999999</v>
      </c>
      <c r="F13" s="15">
        <v>21106.720000000001</v>
      </c>
      <c r="G13" s="15">
        <v>24030.06</v>
      </c>
      <c r="H13" s="15">
        <v>25920.9</v>
      </c>
      <c r="I13" s="2"/>
      <c r="J13" s="2"/>
      <c r="K13" s="2"/>
      <c r="L13" s="2"/>
      <c r="M13" s="2"/>
      <c r="N13" s="2"/>
      <c r="O13" s="2"/>
      <c r="P13" s="2"/>
      <c r="Q13" s="2"/>
      <c r="R13" s="2"/>
    </row>
    <row r="14" spans="1:18" ht="40.5" x14ac:dyDescent="0.3">
      <c r="A14" s="27" t="s">
        <v>4</v>
      </c>
      <c r="B14" s="31" t="s">
        <v>14</v>
      </c>
      <c r="C14" s="29" t="s">
        <v>6</v>
      </c>
      <c r="D14" s="15">
        <v>2751.38</v>
      </c>
      <c r="E14" s="15">
        <v>2103.37</v>
      </c>
      <c r="F14" s="15">
        <v>3227.15</v>
      </c>
      <c r="G14" s="15">
        <v>3771.58</v>
      </c>
      <c r="H14" s="15">
        <v>3792.16</v>
      </c>
      <c r="I14" s="2"/>
      <c r="J14" s="2"/>
      <c r="K14" s="2"/>
      <c r="L14" s="2"/>
      <c r="M14" s="2"/>
      <c r="N14" s="2"/>
      <c r="O14" s="2"/>
      <c r="P14" s="2"/>
      <c r="Q14" s="2"/>
      <c r="R14" s="2"/>
    </row>
    <row r="15" spans="1:18" x14ac:dyDescent="0.3">
      <c r="A15" s="3"/>
      <c r="B15" s="22"/>
      <c r="C15" s="3"/>
      <c r="D15" s="3"/>
      <c r="E15" s="3"/>
      <c r="F15" s="3"/>
      <c r="G15" s="3"/>
      <c r="H15" s="3"/>
      <c r="I15" s="2"/>
      <c r="J15" s="2"/>
      <c r="K15" s="2"/>
      <c r="L15" s="2"/>
      <c r="M15" s="2"/>
      <c r="N15" s="2"/>
      <c r="O15" s="2"/>
      <c r="P15" s="2"/>
      <c r="Q15" s="2"/>
      <c r="R15" s="2"/>
    </row>
    <row r="16" spans="1:18" x14ac:dyDescent="0.3">
      <c r="A16" s="3"/>
      <c r="B16" s="22"/>
      <c r="C16" s="3"/>
      <c r="D16" s="3"/>
      <c r="E16" s="3"/>
      <c r="F16" s="3"/>
      <c r="G16" s="3"/>
      <c r="H16" s="3"/>
      <c r="I16" s="2"/>
      <c r="J16" s="2"/>
      <c r="K16" s="2"/>
      <c r="L16" s="2"/>
      <c r="M16" s="2"/>
      <c r="N16" s="2"/>
      <c r="O16" s="2"/>
      <c r="P16" s="2"/>
      <c r="Q16" s="2"/>
      <c r="R16" s="2"/>
    </row>
    <row r="17" spans="1:18" x14ac:dyDescent="0.3">
      <c r="A17" s="3"/>
      <c r="B17" s="22"/>
      <c r="C17" s="3"/>
      <c r="D17" s="3"/>
      <c r="E17" s="3"/>
      <c r="F17" s="3"/>
      <c r="G17" s="3"/>
      <c r="H17" s="3"/>
      <c r="I17" s="2"/>
      <c r="J17" s="2"/>
      <c r="K17" s="2"/>
      <c r="L17" s="2"/>
      <c r="M17" s="2"/>
      <c r="N17" s="2"/>
      <c r="O17" s="2"/>
      <c r="P17" s="2"/>
      <c r="Q17" s="2"/>
      <c r="R17" s="2"/>
    </row>
    <row r="18" spans="1:18" x14ac:dyDescent="0.3">
      <c r="A18" s="3"/>
      <c r="B18" s="22"/>
      <c r="C18" s="3"/>
      <c r="D18" s="3"/>
      <c r="E18" s="3"/>
      <c r="F18" s="3"/>
      <c r="G18" s="3"/>
      <c r="H18" s="3"/>
      <c r="I18" s="2"/>
      <c r="J18" s="2"/>
      <c r="K18" s="2"/>
      <c r="L18" s="2"/>
      <c r="M18" s="2"/>
      <c r="N18" s="2"/>
      <c r="O18" s="2"/>
      <c r="P18" s="2"/>
      <c r="Q18" s="2"/>
      <c r="R18" s="2"/>
    </row>
    <row r="19" spans="1:18" x14ac:dyDescent="0.3">
      <c r="A19" s="3"/>
      <c r="B19" s="22"/>
      <c r="C19" s="3"/>
      <c r="D19" s="3"/>
      <c r="E19" s="3"/>
      <c r="F19" s="3"/>
      <c r="G19" s="3"/>
      <c r="H19" s="3"/>
      <c r="I19" s="2"/>
      <c r="J19" s="2"/>
      <c r="K19" s="2"/>
      <c r="L19" s="2"/>
      <c r="M19" s="2"/>
      <c r="N19" s="2"/>
      <c r="O19" s="2"/>
      <c r="P19" s="2"/>
      <c r="Q19" s="2"/>
      <c r="R19" s="2"/>
    </row>
    <row r="20" spans="1:18" x14ac:dyDescent="0.3">
      <c r="A20" s="3"/>
      <c r="B20" s="22"/>
      <c r="C20" s="3"/>
      <c r="D20" s="3"/>
      <c r="E20" s="3"/>
      <c r="F20" s="3"/>
      <c r="G20" s="3"/>
      <c r="H20" s="3"/>
      <c r="I20" s="2"/>
      <c r="J20" s="2"/>
      <c r="K20" s="2"/>
      <c r="L20" s="2"/>
      <c r="M20" s="2"/>
      <c r="N20" s="2"/>
      <c r="O20" s="2"/>
      <c r="P20" s="2"/>
      <c r="Q20" s="2"/>
      <c r="R20" s="2"/>
    </row>
    <row r="21" spans="1:18" x14ac:dyDescent="0.3">
      <c r="A21" s="3"/>
      <c r="B21" s="22"/>
      <c r="C21" s="3"/>
      <c r="D21" s="3"/>
      <c r="E21" s="3"/>
      <c r="F21" s="3"/>
      <c r="G21" s="3"/>
      <c r="H21" s="3"/>
      <c r="I21" s="2"/>
      <c r="J21" s="2"/>
      <c r="K21" s="2"/>
      <c r="L21" s="2"/>
      <c r="M21" s="2"/>
      <c r="N21" s="2"/>
      <c r="O21" s="2"/>
      <c r="P21" s="2"/>
      <c r="Q21" s="2"/>
      <c r="R21" s="2"/>
    </row>
    <row r="22" spans="1:18" x14ac:dyDescent="0.3">
      <c r="A22" s="3"/>
      <c r="B22" s="22"/>
      <c r="C22" s="3"/>
      <c r="D22" s="3"/>
      <c r="E22" s="3"/>
      <c r="F22" s="3"/>
      <c r="G22" s="3"/>
      <c r="H22" s="3"/>
      <c r="I22" s="2"/>
      <c r="J22" s="2"/>
      <c r="K22" s="2"/>
      <c r="L22" s="2"/>
      <c r="M22" s="2"/>
      <c r="N22" s="2"/>
      <c r="O22" s="2"/>
      <c r="P22" s="2"/>
      <c r="Q22" s="2"/>
      <c r="R22" s="2"/>
    </row>
    <row r="23" spans="1:18" x14ac:dyDescent="0.3">
      <c r="A23" s="3"/>
      <c r="B23" s="22"/>
      <c r="C23" s="3"/>
      <c r="D23" s="3"/>
      <c r="E23" s="3"/>
      <c r="F23" s="3"/>
      <c r="G23" s="3"/>
      <c r="H23" s="3"/>
      <c r="I23" s="2"/>
      <c r="J23" s="2"/>
      <c r="K23" s="2"/>
      <c r="L23" s="2"/>
      <c r="M23" s="2"/>
      <c r="N23" s="2"/>
      <c r="O23" s="2"/>
      <c r="P23" s="2"/>
      <c r="Q23" s="2"/>
      <c r="R23" s="2"/>
    </row>
    <row r="24" spans="1:18" x14ac:dyDescent="0.3">
      <c r="A24" s="3"/>
      <c r="B24" s="22"/>
      <c r="C24" s="3"/>
      <c r="D24" s="3"/>
      <c r="E24" s="3"/>
      <c r="F24" s="3"/>
      <c r="G24" s="3"/>
      <c r="H24" s="3"/>
      <c r="I24" s="2"/>
      <c r="J24" s="2"/>
      <c r="K24" s="2"/>
      <c r="L24" s="2"/>
      <c r="M24" s="2"/>
      <c r="N24" s="2"/>
      <c r="O24" s="2"/>
      <c r="P24" s="2"/>
      <c r="Q24" s="2"/>
      <c r="R24" s="2"/>
    </row>
    <row r="25" spans="1:18" x14ac:dyDescent="0.3">
      <c r="A25" s="3"/>
      <c r="B25" s="22"/>
      <c r="C25" s="3"/>
      <c r="D25" s="3"/>
      <c r="E25" s="3"/>
      <c r="F25" s="3"/>
      <c r="G25" s="3"/>
      <c r="H25" s="3"/>
      <c r="I25" s="2"/>
      <c r="J25" s="2"/>
      <c r="K25" s="2"/>
      <c r="L25" s="2"/>
      <c r="M25" s="2"/>
      <c r="N25" s="2"/>
      <c r="O25" s="2"/>
      <c r="P25" s="2"/>
      <c r="Q25" s="2"/>
      <c r="R25" s="2"/>
    </row>
    <row r="26" spans="1:18" x14ac:dyDescent="0.3">
      <c r="A26" s="3"/>
      <c r="B26" s="22"/>
      <c r="C26" s="3"/>
      <c r="D26" s="3"/>
      <c r="E26" s="3"/>
      <c r="F26" s="3"/>
      <c r="G26" s="3"/>
      <c r="H26" s="3"/>
      <c r="I26" s="2"/>
      <c r="J26" s="2"/>
      <c r="K26" s="2"/>
      <c r="L26" s="2"/>
      <c r="M26" s="2"/>
      <c r="N26" s="2"/>
      <c r="O26" s="2"/>
      <c r="P26" s="2"/>
      <c r="Q26" s="2"/>
      <c r="R26" s="2"/>
    </row>
  </sheetData>
  <sheetProtection algorithmName="SHA-512" hashValue="hR3vyWIkGlPJdPz8KY80/DWSt4pgRSz9t33EYM1MkzvRQItHL6UDMJ/8BwUY23iTa21yInw3kpofW/TOot99QA==" saltValue="OmH4uzcDG+H9tHGJ49rjGg==" spinCount="100000" sheet="1" objects="1" scenarios="1"/>
  <mergeCells count="1">
    <mergeCell ref="A4:H4"/>
  </mergeCells>
  <printOptions horizontalCentered="1"/>
  <pageMargins left="0.23622047244094491" right="0.23622047244094491" top="0.39370078740157483" bottom="0.39370078740157483" header="0.31496062992125984" footer="0.31496062992125984"/>
  <pageSetup paperSize="9" scale="95" fitToHeight="0" orientation="landscape" r:id="rId1"/>
  <headerFooter alignWithMargins="0">
    <oddFooter>&amp;L&amp;F&amp;R&amp;P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protect_all_sheets">
                <anchor moveWithCells="1" sizeWithCells="1">
                  <from>
                    <xdr:col>0</xdr:col>
                    <xdr:colOff>57150</xdr:colOff>
                    <xdr:row>23</xdr:row>
                    <xdr:rowOff>85725</xdr:rowOff>
                  </from>
                  <to>
                    <xdr:col>1</xdr:col>
                    <xdr:colOff>371475</xdr:colOff>
                    <xdr:row>24</xdr:row>
                    <xdr:rowOff>76200</xdr:rowOff>
                  </to>
                </anchor>
              </controlPr>
            </control>
          </mc:Choice>
        </mc:AlternateContent>
        <mc:AlternateContent xmlns:mc="http://schemas.openxmlformats.org/markup-compatibility/2006">
          <mc:Choice Requires="x14">
            <control shapeId="1026" r:id="rId5" name="Button 2">
              <controlPr defaultSize="0" print="0" autoFill="0" autoPict="0" macro="[0]!unprotect_all_sheets">
                <anchor moveWithCells="1" sizeWithCells="1">
                  <from>
                    <xdr:col>1</xdr:col>
                    <xdr:colOff>466725</xdr:colOff>
                    <xdr:row>23</xdr:row>
                    <xdr:rowOff>85725</xdr:rowOff>
                  </from>
                  <to>
                    <xdr:col>1</xdr:col>
                    <xdr:colOff>1257300</xdr:colOff>
                    <xdr:row>24</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DB99-675B-4D71-8806-36EB9A8A0FEF}">
  <sheetPr codeName="Sheet10">
    <tabColor rgb="FFC00000"/>
    <pageSetUpPr fitToPage="1"/>
  </sheetPr>
  <dimension ref="A1:O295"/>
  <sheetViews>
    <sheetView showGridLines="0" zoomScaleNormal="100" zoomScaleSheetLayoutView="130" workbookViewId="0">
      <selection activeCell="E10" sqref="E10"/>
    </sheetView>
  </sheetViews>
  <sheetFormatPr defaultColWidth="9" defaultRowHeight="20.25" x14ac:dyDescent="0.3"/>
  <cols>
    <col min="1" max="1" width="26.125" style="234" customWidth="1"/>
    <col min="2" max="2" width="62" style="234" customWidth="1"/>
    <col min="3" max="3" width="30.375" style="234" bestFit="1" customWidth="1"/>
    <col min="4" max="4" width="12.75" style="89" bestFit="1" customWidth="1"/>
    <col min="5" max="5" width="6.5" style="89" customWidth="1"/>
    <col min="6" max="6" width="8.5" style="89" customWidth="1"/>
    <col min="7" max="16384" width="9" style="89"/>
  </cols>
  <sheetData>
    <row r="1" spans="1:15" x14ac:dyDescent="0.4">
      <c r="A1" s="235"/>
      <c r="B1" s="238"/>
      <c r="C1" s="231"/>
      <c r="D1" s="178"/>
      <c r="E1" s="1"/>
      <c r="F1" s="178"/>
      <c r="G1" s="178"/>
      <c r="H1" s="178"/>
      <c r="I1" s="178"/>
      <c r="J1" s="178"/>
      <c r="K1" s="178"/>
      <c r="L1" s="178"/>
      <c r="M1" s="178"/>
      <c r="N1" s="178"/>
      <c r="O1" s="178"/>
    </row>
    <row r="2" spans="1:15" x14ac:dyDescent="0.4">
      <c r="A2" s="235"/>
      <c r="B2" s="238"/>
      <c r="C2" s="231"/>
      <c r="D2" s="178"/>
      <c r="E2" s="1"/>
      <c r="F2" s="178"/>
      <c r="G2" s="178"/>
      <c r="H2" s="178"/>
      <c r="I2" s="178"/>
      <c r="J2" s="178"/>
      <c r="K2" s="178"/>
      <c r="L2" s="178"/>
      <c r="M2" s="178"/>
      <c r="N2" s="178"/>
      <c r="O2" s="178"/>
    </row>
    <row r="3" spans="1:15" ht="23.25" customHeight="1" x14ac:dyDescent="0.4">
      <c r="A3" s="235"/>
      <c r="B3" s="238"/>
      <c r="C3" s="231"/>
      <c r="D3" s="178"/>
      <c r="E3" s="1"/>
      <c r="F3" s="178"/>
      <c r="G3" s="178"/>
      <c r="H3" s="178"/>
      <c r="I3" s="178"/>
      <c r="J3" s="178"/>
      <c r="K3" s="178"/>
      <c r="L3" s="178"/>
      <c r="M3" s="178"/>
      <c r="N3" s="178"/>
      <c r="O3" s="178"/>
    </row>
    <row r="4" spans="1:15" ht="23.25" customHeight="1" x14ac:dyDescent="0.4">
      <c r="A4" s="235" t="s">
        <v>550</v>
      </c>
      <c r="B4" s="238"/>
      <c r="C4" s="231"/>
      <c r="D4" s="178"/>
      <c r="E4" s="1"/>
      <c r="F4" s="178"/>
      <c r="G4" s="178"/>
      <c r="H4" s="178"/>
      <c r="I4" s="178"/>
      <c r="J4" s="178"/>
      <c r="K4" s="178"/>
      <c r="L4" s="178"/>
      <c r="M4" s="178"/>
      <c r="N4" s="178"/>
      <c r="O4" s="178"/>
    </row>
    <row r="5" spans="1:15" ht="21" x14ac:dyDescent="0.3">
      <c r="A5" s="467" t="s">
        <v>551</v>
      </c>
      <c r="B5" s="467"/>
      <c r="C5" s="467"/>
      <c r="D5" s="467"/>
      <c r="E5" s="178"/>
      <c r="F5" s="180"/>
      <c r="G5" s="178"/>
      <c r="H5" s="178"/>
      <c r="I5" s="178"/>
      <c r="J5" s="76"/>
      <c r="K5" s="76"/>
      <c r="L5" s="76"/>
      <c r="M5" s="76"/>
      <c r="N5" s="76"/>
      <c r="O5" s="178"/>
    </row>
    <row r="6" spans="1:15" ht="21" x14ac:dyDescent="0.3">
      <c r="A6" s="239" t="s">
        <v>552</v>
      </c>
      <c r="B6" s="240" t="s">
        <v>553</v>
      </c>
      <c r="C6" s="260" t="s">
        <v>554</v>
      </c>
      <c r="D6" s="224" t="s">
        <v>555</v>
      </c>
      <c r="E6" s="178"/>
      <c r="F6" s="178"/>
      <c r="G6" s="178"/>
      <c r="H6" s="178"/>
      <c r="I6" s="178"/>
      <c r="J6" s="178"/>
      <c r="K6" s="76"/>
      <c r="L6" s="76"/>
      <c r="M6" s="76"/>
      <c r="N6" s="76"/>
      <c r="O6" s="178"/>
    </row>
    <row r="7" spans="1:15" ht="22.5" customHeight="1" x14ac:dyDescent="0.3">
      <c r="A7" s="241" t="s">
        <v>556</v>
      </c>
      <c r="B7" s="242" t="s">
        <v>557</v>
      </c>
      <c r="C7" s="243" t="s">
        <v>524</v>
      </c>
      <c r="D7" s="222" t="s">
        <v>558</v>
      </c>
      <c r="E7" s="178"/>
      <c r="F7" s="178"/>
      <c r="G7" s="178"/>
      <c r="H7" s="178"/>
      <c r="I7" s="178"/>
      <c r="J7" s="178"/>
      <c r="K7" s="76"/>
      <c r="L7" s="76"/>
      <c r="M7" s="76"/>
      <c r="N7" s="76"/>
      <c r="O7" s="178"/>
    </row>
    <row r="8" spans="1:15" s="82" customFormat="1" ht="40.5" x14ac:dyDescent="0.3">
      <c r="A8" s="468" t="s">
        <v>531</v>
      </c>
      <c r="B8" s="242" t="s">
        <v>559</v>
      </c>
      <c r="C8" s="244" t="s">
        <v>571</v>
      </c>
      <c r="D8" s="225" t="s">
        <v>560</v>
      </c>
      <c r="E8" s="76"/>
      <c r="F8" s="76"/>
      <c r="G8" s="76"/>
      <c r="H8" s="76"/>
      <c r="I8" s="76"/>
      <c r="J8" s="76"/>
      <c r="K8" s="76"/>
      <c r="L8" s="76"/>
      <c r="M8" s="76"/>
      <c r="N8" s="76"/>
      <c r="O8" s="76"/>
    </row>
    <row r="9" spans="1:15" ht="42" customHeight="1" x14ac:dyDescent="0.3">
      <c r="A9" s="468"/>
      <c r="B9" s="242" t="s">
        <v>561</v>
      </c>
      <c r="C9" s="244" t="s">
        <v>571</v>
      </c>
      <c r="D9" s="221" t="s">
        <v>562</v>
      </c>
      <c r="E9" s="178"/>
      <c r="F9" s="178"/>
      <c r="G9" s="178"/>
      <c r="H9" s="178"/>
      <c r="I9" s="178"/>
      <c r="J9" s="178"/>
      <c r="K9" s="178"/>
      <c r="L9" s="178"/>
      <c r="M9" s="178"/>
      <c r="N9" s="178"/>
      <c r="O9" s="178"/>
    </row>
    <row r="10" spans="1:15" x14ac:dyDescent="0.3">
      <c r="A10" s="459" t="s">
        <v>563</v>
      </c>
      <c r="B10" s="469" t="s">
        <v>564</v>
      </c>
      <c r="C10" s="243" t="s">
        <v>565</v>
      </c>
      <c r="D10" s="462" t="s">
        <v>566</v>
      </c>
      <c r="E10" s="178"/>
      <c r="F10" s="178"/>
      <c r="G10" s="178"/>
      <c r="H10" s="178"/>
      <c r="I10" s="178"/>
      <c r="J10" s="178"/>
      <c r="K10" s="178"/>
      <c r="L10" s="178"/>
      <c r="M10" s="178"/>
      <c r="N10" s="178"/>
      <c r="O10" s="178"/>
    </row>
    <row r="11" spans="1:15" x14ac:dyDescent="0.3">
      <c r="A11" s="459"/>
      <c r="B11" s="470"/>
      <c r="C11" s="289" t="s">
        <v>567</v>
      </c>
      <c r="D11" s="463"/>
      <c r="E11" s="178"/>
      <c r="F11" s="178"/>
      <c r="G11" s="178"/>
      <c r="H11" s="178"/>
      <c r="I11" s="178"/>
      <c r="J11" s="178"/>
      <c r="K11" s="178"/>
      <c r="L11" s="178"/>
      <c r="M11" s="178"/>
      <c r="N11" s="178"/>
      <c r="O11" s="178"/>
    </row>
    <row r="12" spans="1:15" ht="63" customHeight="1" x14ac:dyDescent="0.3">
      <c r="A12" s="459"/>
      <c r="B12" s="223" t="s">
        <v>568</v>
      </c>
      <c r="C12" s="289" t="s">
        <v>468</v>
      </c>
      <c r="D12" s="221" t="s">
        <v>569</v>
      </c>
      <c r="E12" s="178"/>
      <c r="F12" s="76"/>
      <c r="G12" s="178"/>
      <c r="H12" s="178"/>
      <c r="I12" s="178"/>
      <c r="J12" s="178"/>
      <c r="K12" s="178"/>
      <c r="L12" s="178"/>
      <c r="M12" s="178"/>
      <c r="N12" s="178"/>
      <c r="O12" s="178"/>
    </row>
    <row r="13" spans="1:15" ht="40.5" x14ac:dyDescent="0.3">
      <c r="A13" s="459"/>
      <c r="B13" s="223" t="s">
        <v>570</v>
      </c>
      <c r="C13" s="244" t="s">
        <v>571</v>
      </c>
      <c r="D13" s="221" t="s">
        <v>572</v>
      </c>
      <c r="E13" s="178"/>
      <c r="F13" s="76"/>
      <c r="G13" s="178"/>
      <c r="H13" s="178"/>
      <c r="I13" s="178"/>
      <c r="J13" s="178"/>
      <c r="K13" s="178"/>
      <c r="L13" s="178"/>
      <c r="M13" s="178"/>
      <c r="N13" s="178"/>
      <c r="O13" s="178"/>
    </row>
    <row r="14" spans="1:15" x14ac:dyDescent="0.3">
      <c r="A14" s="228" t="s">
        <v>573</v>
      </c>
      <c r="B14" s="228" t="s">
        <v>630</v>
      </c>
      <c r="C14" s="245" t="s">
        <v>571</v>
      </c>
      <c r="D14" s="226" t="s">
        <v>574</v>
      </c>
      <c r="E14" s="178"/>
      <c r="F14" s="76"/>
      <c r="G14" s="178"/>
      <c r="H14" s="178"/>
      <c r="I14" s="178"/>
      <c r="J14" s="178"/>
      <c r="K14" s="178"/>
      <c r="L14" s="178"/>
      <c r="M14" s="178"/>
      <c r="N14" s="178"/>
      <c r="O14" s="178"/>
    </row>
    <row r="15" spans="1:15" x14ac:dyDescent="0.3">
      <c r="A15" s="459" t="s">
        <v>575</v>
      </c>
      <c r="B15" s="223" t="s">
        <v>576</v>
      </c>
      <c r="C15" s="245" t="s">
        <v>571</v>
      </c>
      <c r="D15" s="221" t="s">
        <v>577</v>
      </c>
      <c r="E15" s="178"/>
      <c r="F15" s="76"/>
      <c r="G15" s="178"/>
      <c r="H15" s="178"/>
      <c r="I15" s="178"/>
      <c r="J15" s="178"/>
      <c r="K15" s="178"/>
      <c r="L15" s="178"/>
      <c r="M15" s="178"/>
      <c r="N15" s="178"/>
      <c r="O15" s="178"/>
    </row>
    <row r="16" spans="1:15" x14ac:dyDescent="0.3">
      <c r="A16" s="459"/>
      <c r="B16" s="223" t="s">
        <v>578</v>
      </c>
      <c r="C16" s="245" t="s">
        <v>571</v>
      </c>
      <c r="D16" s="221" t="s">
        <v>579</v>
      </c>
      <c r="E16" s="178"/>
      <c r="F16" s="76"/>
      <c r="G16" s="178"/>
      <c r="H16" s="178"/>
      <c r="I16" s="178"/>
      <c r="J16" s="178"/>
      <c r="K16" s="178"/>
      <c r="L16" s="178"/>
      <c r="M16" s="178"/>
      <c r="N16" s="178"/>
      <c r="O16" s="178"/>
    </row>
    <row r="17" spans="1:15" x14ac:dyDescent="0.3">
      <c r="A17" s="459"/>
      <c r="B17" s="223" t="s">
        <v>580</v>
      </c>
      <c r="C17" s="245" t="s">
        <v>571</v>
      </c>
      <c r="D17" s="221" t="s">
        <v>581</v>
      </c>
      <c r="E17" s="178"/>
      <c r="F17" s="76"/>
      <c r="G17" s="178"/>
      <c r="H17" s="178"/>
      <c r="I17" s="178"/>
      <c r="J17" s="178"/>
      <c r="K17" s="178"/>
      <c r="L17" s="178"/>
      <c r="M17" s="178"/>
      <c r="N17" s="178"/>
      <c r="O17" s="178"/>
    </row>
    <row r="18" spans="1:15" ht="40.5" x14ac:dyDescent="0.3">
      <c r="A18" s="223" t="s">
        <v>582</v>
      </c>
      <c r="B18" s="223" t="s">
        <v>583</v>
      </c>
      <c r="C18" s="245" t="s">
        <v>571</v>
      </c>
      <c r="D18" s="221" t="s">
        <v>584</v>
      </c>
      <c r="E18" s="178"/>
      <c r="F18" s="76"/>
      <c r="G18" s="178"/>
      <c r="H18" s="178"/>
      <c r="I18" s="178"/>
      <c r="J18" s="178"/>
      <c r="K18" s="178"/>
      <c r="L18" s="178"/>
      <c r="M18" s="178"/>
      <c r="N18" s="178"/>
      <c r="O18" s="178"/>
    </row>
    <row r="19" spans="1:15" ht="40.5" x14ac:dyDescent="0.3">
      <c r="A19" s="459" t="s">
        <v>585</v>
      </c>
      <c r="B19" s="223" t="s">
        <v>586</v>
      </c>
      <c r="C19" s="259" t="s">
        <v>587</v>
      </c>
      <c r="D19" s="221" t="s">
        <v>588</v>
      </c>
      <c r="E19" s="178"/>
      <c r="F19" s="76"/>
      <c r="G19" s="178"/>
      <c r="H19" s="178"/>
      <c r="I19" s="178"/>
      <c r="J19" s="178"/>
      <c r="K19" s="178"/>
      <c r="L19" s="178"/>
      <c r="M19" s="178"/>
      <c r="N19" s="178"/>
      <c r="O19" s="178"/>
    </row>
    <row r="20" spans="1:15" ht="22.5" customHeight="1" x14ac:dyDescent="0.3">
      <c r="A20" s="459"/>
      <c r="B20" s="223" t="s">
        <v>589</v>
      </c>
      <c r="C20" s="245" t="s">
        <v>571</v>
      </c>
      <c r="D20" s="221" t="s">
        <v>590</v>
      </c>
      <c r="E20" s="178"/>
      <c r="F20" s="178"/>
      <c r="G20" s="178"/>
      <c r="H20" s="178"/>
      <c r="I20" s="178"/>
      <c r="J20" s="178"/>
      <c r="K20" s="178"/>
      <c r="L20" s="178"/>
      <c r="M20" s="178"/>
      <c r="N20" s="178"/>
      <c r="O20" s="178"/>
    </row>
    <row r="21" spans="1:15" ht="60.75" x14ac:dyDescent="0.3">
      <c r="A21" s="459"/>
      <c r="B21" s="223" t="s">
        <v>591</v>
      </c>
      <c r="C21" s="245" t="s">
        <v>571</v>
      </c>
      <c r="D21" s="221" t="s">
        <v>592</v>
      </c>
      <c r="E21" s="178"/>
      <c r="F21" s="76"/>
      <c r="G21" s="178"/>
      <c r="H21" s="178"/>
      <c r="I21" s="178"/>
      <c r="J21" s="178"/>
      <c r="K21" s="178"/>
      <c r="L21" s="178"/>
      <c r="M21" s="178"/>
      <c r="N21" s="178"/>
      <c r="O21" s="178"/>
    </row>
    <row r="22" spans="1:15" ht="40.5" x14ac:dyDescent="0.3">
      <c r="A22" s="246" t="s">
        <v>593</v>
      </c>
      <c r="B22" s="223" t="s">
        <v>594</v>
      </c>
      <c r="C22" s="243" t="s">
        <v>517</v>
      </c>
      <c r="D22" s="221" t="s">
        <v>595</v>
      </c>
      <c r="E22" s="178"/>
      <c r="F22" s="178"/>
      <c r="G22" s="178"/>
      <c r="H22" s="178"/>
      <c r="I22" s="178"/>
      <c r="J22" s="178"/>
      <c r="K22" s="178"/>
      <c r="L22" s="178"/>
      <c r="M22" s="178"/>
      <c r="N22" s="178"/>
      <c r="O22" s="178"/>
    </row>
    <row r="23" spans="1:15" ht="40.5" x14ac:dyDescent="0.3">
      <c r="A23" s="459" t="s">
        <v>596</v>
      </c>
      <c r="B23" s="223" t="s">
        <v>597</v>
      </c>
      <c r="C23" s="243" t="s">
        <v>401</v>
      </c>
      <c r="D23" s="227" t="s">
        <v>598</v>
      </c>
      <c r="E23" s="178"/>
      <c r="F23" s="181"/>
      <c r="G23" s="178"/>
      <c r="H23" s="178"/>
      <c r="I23" s="178"/>
      <c r="J23" s="178"/>
      <c r="K23" s="178"/>
      <c r="L23" s="178"/>
      <c r="M23" s="178"/>
      <c r="N23" s="178"/>
      <c r="O23" s="178"/>
    </row>
    <row r="24" spans="1:15" x14ac:dyDescent="0.3">
      <c r="A24" s="459"/>
      <c r="B24" s="223" t="s">
        <v>599</v>
      </c>
      <c r="C24" s="243" t="s">
        <v>401</v>
      </c>
      <c r="D24" s="227" t="s">
        <v>600</v>
      </c>
      <c r="E24" s="178"/>
      <c r="F24" s="181"/>
      <c r="G24" s="178"/>
      <c r="H24" s="178"/>
      <c r="I24" s="178"/>
      <c r="J24" s="178"/>
      <c r="K24" s="178"/>
      <c r="L24" s="178"/>
      <c r="M24" s="178"/>
      <c r="N24" s="178"/>
      <c r="O24" s="178"/>
    </row>
    <row r="25" spans="1:15" ht="40.5" x14ac:dyDescent="0.3">
      <c r="A25" s="469" t="s">
        <v>601</v>
      </c>
      <c r="B25" s="223" t="s">
        <v>602</v>
      </c>
      <c r="C25" s="243" t="s">
        <v>603</v>
      </c>
      <c r="D25" s="464" t="s">
        <v>604</v>
      </c>
      <c r="E25" s="178"/>
      <c r="F25" s="76"/>
      <c r="G25" s="178"/>
      <c r="H25" s="178"/>
      <c r="I25" s="178"/>
      <c r="J25" s="178"/>
      <c r="K25" s="178"/>
      <c r="L25" s="178"/>
      <c r="M25" s="178"/>
      <c r="N25" s="178"/>
      <c r="O25" s="178"/>
    </row>
    <row r="26" spans="1:15" ht="40.5" x14ac:dyDescent="0.3">
      <c r="A26" s="471"/>
      <c r="B26" s="223" t="s">
        <v>605</v>
      </c>
      <c r="C26" s="245" t="s">
        <v>571</v>
      </c>
      <c r="D26" s="472"/>
      <c r="E26" s="178"/>
      <c r="F26" s="76"/>
      <c r="G26" s="178"/>
      <c r="H26" s="178"/>
      <c r="I26" s="178"/>
      <c r="J26" s="178"/>
      <c r="K26" s="178"/>
      <c r="L26" s="178"/>
      <c r="M26" s="178"/>
      <c r="N26" s="178"/>
      <c r="O26" s="178"/>
    </row>
    <row r="27" spans="1:15" x14ac:dyDescent="0.3">
      <c r="A27" s="470"/>
      <c r="B27" s="223" t="s">
        <v>606</v>
      </c>
      <c r="C27" s="243" t="s">
        <v>603</v>
      </c>
      <c r="D27" s="465"/>
      <c r="E27" s="178"/>
      <c r="F27" s="76"/>
      <c r="G27" s="178"/>
      <c r="H27" s="178"/>
      <c r="I27" s="178"/>
      <c r="J27" s="178"/>
      <c r="K27" s="178"/>
      <c r="L27" s="178"/>
      <c r="M27" s="178"/>
      <c r="N27" s="178"/>
      <c r="O27" s="178"/>
    </row>
    <row r="28" spans="1:15" ht="40.5" x14ac:dyDescent="0.3">
      <c r="A28" s="223" t="s">
        <v>607</v>
      </c>
      <c r="B28" s="223" t="s">
        <v>608</v>
      </c>
      <c r="C28" s="245" t="s">
        <v>571</v>
      </c>
      <c r="D28" s="221" t="s">
        <v>609</v>
      </c>
      <c r="E28" s="178"/>
      <c r="F28" s="178"/>
      <c r="G28" s="178"/>
      <c r="H28" s="178"/>
      <c r="I28" s="178"/>
      <c r="J28" s="178"/>
      <c r="K28" s="178"/>
      <c r="L28" s="178"/>
      <c r="M28" s="178"/>
      <c r="N28" s="178"/>
      <c r="O28" s="178"/>
    </row>
    <row r="29" spans="1:15" ht="9" customHeight="1" x14ac:dyDescent="0.3">
      <c r="A29" s="247"/>
      <c r="B29" s="247"/>
      <c r="C29" s="231"/>
      <c r="D29" s="178"/>
      <c r="E29" s="178"/>
      <c r="F29" s="178"/>
      <c r="G29" s="178"/>
      <c r="H29" s="178"/>
      <c r="I29" s="178"/>
      <c r="J29" s="178"/>
      <c r="K29" s="178"/>
      <c r="L29" s="178"/>
      <c r="M29" s="178"/>
      <c r="N29" s="178"/>
      <c r="O29" s="178"/>
    </row>
    <row r="30" spans="1:15" ht="21" x14ac:dyDescent="0.3">
      <c r="A30" s="467" t="s">
        <v>610</v>
      </c>
      <c r="B30" s="467"/>
      <c r="C30" s="467"/>
      <c r="D30" s="467"/>
      <c r="E30" s="178"/>
      <c r="F30" s="178"/>
      <c r="G30" s="178"/>
      <c r="H30" s="178"/>
      <c r="I30" s="178"/>
      <c r="J30" s="178"/>
      <c r="K30" s="178"/>
      <c r="L30" s="178"/>
      <c r="M30" s="178"/>
      <c r="N30" s="178"/>
      <c r="O30" s="178"/>
    </row>
    <row r="31" spans="1:15" ht="21" x14ac:dyDescent="0.3">
      <c r="A31" s="466" t="s">
        <v>610</v>
      </c>
      <c r="B31" s="466"/>
      <c r="C31" s="260">
        <v>2024</v>
      </c>
      <c r="D31" s="229" t="s">
        <v>555</v>
      </c>
      <c r="E31" s="178"/>
      <c r="F31" s="181"/>
      <c r="G31" s="178"/>
      <c r="H31" s="178"/>
      <c r="I31" s="178"/>
      <c r="J31" s="178"/>
      <c r="K31" s="178"/>
      <c r="L31" s="178"/>
      <c r="M31" s="178"/>
      <c r="N31" s="178"/>
      <c r="O31" s="178"/>
    </row>
    <row r="32" spans="1:15" x14ac:dyDescent="0.3">
      <c r="A32" s="459" t="s">
        <v>611</v>
      </c>
      <c r="B32" s="459"/>
      <c r="C32" s="258">
        <v>58</v>
      </c>
      <c r="D32" s="462" t="s">
        <v>612</v>
      </c>
      <c r="E32" s="178"/>
      <c r="F32" s="178"/>
      <c r="G32" s="178"/>
      <c r="H32" s="178"/>
      <c r="I32" s="178"/>
      <c r="J32" s="178"/>
      <c r="K32" s="178"/>
      <c r="L32" s="178"/>
      <c r="M32" s="178"/>
      <c r="N32" s="178"/>
      <c r="O32" s="178"/>
    </row>
    <row r="33" spans="1:15" x14ac:dyDescent="0.3">
      <c r="A33" s="460" t="s">
        <v>613</v>
      </c>
      <c r="B33" s="461"/>
      <c r="C33" s="258">
        <v>8841</v>
      </c>
      <c r="D33" s="463"/>
      <c r="E33" s="178"/>
      <c r="F33" s="178"/>
      <c r="G33" s="178"/>
      <c r="H33" s="178"/>
      <c r="I33" s="178"/>
      <c r="J33" s="178"/>
      <c r="K33" s="178"/>
      <c r="L33" s="178"/>
      <c r="M33" s="178"/>
      <c r="N33" s="178"/>
      <c r="O33" s="178"/>
    </row>
    <row r="34" spans="1:15" x14ac:dyDescent="0.3">
      <c r="A34" s="460" t="s">
        <v>614</v>
      </c>
      <c r="B34" s="461"/>
      <c r="C34" s="258">
        <v>1638485</v>
      </c>
      <c r="D34" s="464" t="s">
        <v>615</v>
      </c>
      <c r="E34" s="178"/>
      <c r="F34" s="178"/>
      <c r="G34" s="178"/>
      <c r="H34" s="178"/>
      <c r="I34" s="178"/>
      <c r="J34" s="178"/>
      <c r="K34" s="178"/>
      <c r="L34" s="178"/>
      <c r="M34" s="178"/>
      <c r="N34" s="178"/>
      <c r="O34" s="178"/>
    </row>
    <row r="35" spans="1:15" x14ac:dyDescent="0.3">
      <c r="A35" s="459" t="s">
        <v>616</v>
      </c>
      <c r="B35" s="459"/>
      <c r="C35" s="258">
        <v>12719885</v>
      </c>
      <c r="D35" s="465"/>
      <c r="E35" s="178"/>
      <c r="F35" s="178"/>
      <c r="G35" s="178"/>
      <c r="H35" s="178"/>
      <c r="I35" s="178"/>
      <c r="J35" s="178"/>
      <c r="K35" s="178"/>
      <c r="L35" s="178"/>
      <c r="M35" s="178"/>
      <c r="N35" s="178"/>
      <c r="O35" s="178"/>
    </row>
    <row r="36" spans="1:15" x14ac:dyDescent="0.3">
      <c r="A36" s="247"/>
      <c r="B36" s="247"/>
      <c r="C36" s="248"/>
      <c r="D36" s="181"/>
      <c r="E36" s="178"/>
      <c r="F36" s="181"/>
      <c r="G36" s="178"/>
      <c r="H36" s="178"/>
      <c r="I36" s="178"/>
      <c r="J36" s="178"/>
      <c r="K36" s="178"/>
      <c r="L36" s="178"/>
      <c r="M36" s="178"/>
      <c r="N36" s="178"/>
      <c r="O36" s="178"/>
    </row>
    <row r="37" spans="1:15" x14ac:dyDescent="0.3">
      <c r="A37" s="249"/>
      <c r="B37" s="247"/>
      <c r="C37" s="231"/>
      <c r="D37" s="178"/>
      <c r="E37" s="178"/>
      <c r="F37" s="178"/>
      <c r="G37" s="178"/>
      <c r="H37" s="178"/>
      <c r="I37" s="178"/>
      <c r="J37" s="178"/>
      <c r="K37" s="178"/>
      <c r="L37" s="178"/>
      <c r="M37" s="178"/>
      <c r="N37" s="178"/>
      <c r="O37" s="178"/>
    </row>
    <row r="38" spans="1:15" ht="21.75" customHeight="1" x14ac:dyDescent="0.3">
      <c r="A38" s="457"/>
      <c r="B38" s="457"/>
      <c r="C38" s="457"/>
      <c r="D38" s="457"/>
      <c r="E38" s="178"/>
      <c r="F38" s="178"/>
      <c r="G38" s="178"/>
      <c r="H38" s="178"/>
      <c r="I38" s="178"/>
      <c r="J38" s="178"/>
      <c r="K38" s="178"/>
      <c r="L38" s="178"/>
      <c r="M38" s="178"/>
      <c r="N38" s="178"/>
      <c r="O38" s="178"/>
    </row>
    <row r="39" spans="1:15" ht="21.75" customHeight="1" x14ac:dyDescent="0.3">
      <c r="A39" s="458"/>
      <c r="B39" s="458"/>
      <c r="C39" s="458"/>
      <c r="D39" s="458"/>
      <c r="E39" s="178"/>
      <c r="F39" s="178"/>
      <c r="G39" s="178"/>
      <c r="H39" s="178"/>
      <c r="I39" s="178"/>
      <c r="J39" s="178"/>
      <c r="K39" s="178"/>
      <c r="L39" s="178"/>
      <c r="M39" s="178"/>
      <c r="N39" s="178"/>
      <c r="O39" s="178"/>
    </row>
    <row r="40" spans="1:15" x14ac:dyDescent="0.3">
      <c r="A40" s="458"/>
      <c r="B40" s="458"/>
      <c r="C40" s="458"/>
      <c r="D40" s="458"/>
      <c r="E40" s="178"/>
      <c r="F40" s="178"/>
      <c r="G40" s="178"/>
      <c r="H40" s="178"/>
      <c r="I40" s="178"/>
      <c r="J40" s="178"/>
      <c r="K40" s="178"/>
      <c r="L40" s="178"/>
      <c r="M40" s="178"/>
      <c r="N40" s="178"/>
      <c r="O40" s="178"/>
    </row>
    <row r="41" spans="1:15" x14ac:dyDescent="0.3">
      <c r="A41" s="247"/>
      <c r="B41" s="247"/>
      <c r="C41" s="248"/>
      <c r="D41" s="181"/>
      <c r="E41" s="178"/>
      <c r="F41" s="181"/>
      <c r="G41" s="178"/>
      <c r="H41" s="178"/>
      <c r="I41" s="178"/>
      <c r="J41" s="178"/>
      <c r="K41" s="178"/>
      <c r="L41" s="178"/>
      <c r="M41" s="178"/>
      <c r="N41" s="178"/>
      <c r="O41" s="178"/>
    </row>
    <row r="42" spans="1:15" x14ac:dyDescent="0.3">
      <c r="A42" s="247"/>
      <c r="B42" s="247"/>
      <c r="C42" s="231"/>
      <c r="D42" s="178"/>
      <c r="E42" s="178"/>
      <c r="F42" s="178"/>
      <c r="G42" s="178"/>
      <c r="H42" s="178"/>
      <c r="I42" s="178"/>
      <c r="J42" s="178"/>
      <c r="K42" s="178"/>
      <c r="L42" s="178"/>
      <c r="M42" s="178"/>
      <c r="N42" s="178"/>
      <c r="O42" s="178"/>
    </row>
    <row r="43" spans="1:15" x14ac:dyDescent="0.3">
      <c r="A43" s="247"/>
      <c r="B43" s="247"/>
      <c r="C43" s="231"/>
      <c r="D43" s="178"/>
      <c r="E43" s="178"/>
      <c r="F43" s="178"/>
      <c r="G43" s="178"/>
      <c r="H43" s="178"/>
      <c r="I43" s="178"/>
      <c r="J43" s="178"/>
      <c r="K43" s="178"/>
      <c r="L43" s="178"/>
      <c r="M43" s="178"/>
      <c r="N43" s="178"/>
      <c r="O43" s="178"/>
    </row>
    <row r="44" spans="1:15" x14ac:dyDescent="0.3">
      <c r="A44" s="247"/>
      <c r="B44" s="247"/>
      <c r="C44" s="231"/>
      <c r="D44" s="178"/>
      <c r="E44" s="178"/>
      <c r="F44" s="178"/>
      <c r="G44" s="178"/>
      <c r="H44" s="178"/>
      <c r="I44" s="178"/>
      <c r="J44" s="178"/>
      <c r="K44" s="178"/>
      <c r="L44" s="178"/>
      <c r="M44" s="178"/>
      <c r="N44" s="178"/>
      <c r="O44" s="178"/>
    </row>
    <row r="45" spans="1:15" x14ac:dyDescent="0.3">
      <c r="A45" s="250"/>
      <c r="B45" s="250"/>
      <c r="C45" s="251"/>
      <c r="D45" s="182"/>
      <c r="E45" s="178"/>
      <c r="F45" s="182"/>
      <c r="G45" s="178"/>
      <c r="H45" s="178"/>
      <c r="I45" s="178"/>
      <c r="J45" s="178"/>
      <c r="K45" s="178"/>
      <c r="L45" s="178"/>
      <c r="M45" s="178"/>
      <c r="N45" s="178"/>
      <c r="O45" s="178"/>
    </row>
    <row r="46" spans="1:15" x14ac:dyDescent="0.3">
      <c r="A46" s="252"/>
      <c r="B46" s="252"/>
      <c r="C46" s="253"/>
      <c r="D46" s="76"/>
      <c r="E46" s="178"/>
      <c r="F46" s="178"/>
      <c r="G46" s="178"/>
      <c r="H46" s="178"/>
      <c r="I46" s="178"/>
      <c r="J46" s="178"/>
      <c r="K46" s="178"/>
      <c r="L46" s="178"/>
      <c r="M46" s="178"/>
      <c r="N46" s="178"/>
      <c r="O46" s="178"/>
    </row>
    <row r="47" spans="1:15" x14ac:dyDescent="0.3">
      <c r="A47" s="252"/>
      <c r="B47" s="252"/>
      <c r="C47" s="253"/>
      <c r="D47" s="76"/>
      <c r="E47" s="178"/>
      <c r="F47" s="178"/>
      <c r="G47" s="178"/>
      <c r="H47" s="178"/>
      <c r="I47" s="178"/>
      <c r="J47" s="178"/>
      <c r="K47" s="178"/>
      <c r="L47" s="178"/>
      <c r="M47" s="178"/>
      <c r="N47" s="178"/>
      <c r="O47" s="178"/>
    </row>
    <row r="48" spans="1:15" x14ac:dyDescent="0.3">
      <c r="A48" s="252"/>
      <c r="B48" s="252"/>
      <c r="C48" s="231"/>
      <c r="D48" s="178"/>
      <c r="E48" s="178"/>
      <c r="F48" s="178"/>
      <c r="G48" s="178"/>
      <c r="H48" s="178"/>
      <c r="I48" s="178"/>
      <c r="J48" s="178"/>
      <c r="K48" s="178"/>
      <c r="L48" s="178"/>
      <c r="M48" s="178"/>
      <c r="N48" s="178"/>
      <c r="O48" s="178"/>
    </row>
    <row r="49" spans="1:15" x14ac:dyDescent="0.3">
      <c r="A49" s="252"/>
      <c r="B49" s="252"/>
      <c r="C49" s="231"/>
      <c r="D49" s="178"/>
      <c r="E49" s="178"/>
      <c r="F49" s="178"/>
      <c r="G49" s="178"/>
      <c r="H49" s="178"/>
      <c r="I49" s="178"/>
      <c r="J49" s="178"/>
      <c r="K49" s="178"/>
      <c r="L49" s="178"/>
      <c r="M49" s="178"/>
      <c r="N49" s="178"/>
      <c r="O49" s="178"/>
    </row>
    <row r="50" spans="1:15" x14ac:dyDescent="0.3">
      <c r="A50" s="254"/>
      <c r="B50" s="254"/>
      <c r="C50" s="231"/>
      <c r="D50" s="178"/>
      <c r="E50" s="178"/>
      <c r="F50" s="178"/>
      <c r="G50" s="178"/>
      <c r="H50" s="178"/>
      <c r="I50" s="178"/>
      <c r="J50" s="178"/>
      <c r="K50" s="178"/>
      <c r="L50" s="178"/>
      <c r="M50" s="178"/>
      <c r="N50" s="178"/>
      <c r="O50" s="178"/>
    </row>
    <row r="51" spans="1:15" x14ac:dyDescent="0.3">
      <c r="A51" s="57"/>
      <c r="B51" s="57"/>
    </row>
    <row r="52" spans="1:15" x14ac:dyDescent="0.3">
      <c r="A52" s="57"/>
      <c r="B52" s="57"/>
    </row>
    <row r="53" spans="1:15" x14ac:dyDescent="0.3">
      <c r="A53" s="255"/>
      <c r="B53" s="255"/>
      <c r="C53" s="256"/>
      <c r="D53" s="87"/>
      <c r="F53" s="87"/>
    </row>
    <row r="54" spans="1:15" x14ac:dyDescent="0.3">
      <c r="A54" s="183"/>
      <c r="B54" s="183"/>
      <c r="C54" s="257"/>
      <c r="D54" s="82"/>
    </row>
    <row r="55" spans="1:15" x14ac:dyDescent="0.3">
      <c r="A55" s="183"/>
      <c r="B55" s="183"/>
      <c r="C55" s="257"/>
      <c r="D55" s="82"/>
    </row>
    <row r="56" spans="1:15" x14ac:dyDescent="0.3">
      <c r="A56" s="255"/>
      <c r="B56" s="255"/>
      <c r="C56" s="256"/>
      <c r="D56" s="87"/>
      <c r="F56" s="87"/>
    </row>
    <row r="57" spans="1:15" x14ac:dyDescent="0.3">
      <c r="A57" s="255"/>
      <c r="B57" s="255"/>
      <c r="C57" s="257"/>
      <c r="D57" s="82"/>
    </row>
    <row r="58" spans="1:15" x14ac:dyDescent="0.3">
      <c r="A58" s="255"/>
      <c r="B58" s="255"/>
      <c r="C58" s="257"/>
      <c r="D58" s="82"/>
    </row>
    <row r="59" spans="1:15" x14ac:dyDescent="0.3">
      <c r="A59" s="255"/>
      <c r="B59" s="255"/>
    </row>
    <row r="60" spans="1:15" x14ac:dyDescent="0.3">
      <c r="A60" s="255"/>
      <c r="B60" s="255"/>
    </row>
    <row r="61" spans="1:15" x14ac:dyDescent="0.3">
      <c r="A61" s="183"/>
      <c r="B61" s="183"/>
      <c r="C61" s="257"/>
      <c r="D61" s="82"/>
    </row>
    <row r="62" spans="1:15" x14ac:dyDescent="0.3">
      <c r="A62" s="183"/>
      <c r="B62" s="183"/>
      <c r="C62" s="257"/>
      <c r="D62" s="82"/>
    </row>
    <row r="63" spans="1:15" x14ac:dyDescent="0.3">
      <c r="A63" s="255"/>
      <c r="B63" s="255"/>
    </row>
    <row r="64" spans="1:15" x14ac:dyDescent="0.3">
      <c r="A64" s="255"/>
      <c r="B64" s="255"/>
    </row>
    <row r="65" spans="1:6" x14ac:dyDescent="0.3">
      <c r="A65" s="255"/>
      <c r="B65" s="255"/>
      <c r="C65" s="257"/>
      <c r="D65" s="82"/>
    </row>
    <row r="66" spans="1:6" x14ac:dyDescent="0.3">
      <c r="A66" s="255"/>
      <c r="B66" s="255"/>
      <c r="C66" s="257"/>
      <c r="D66" s="82"/>
    </row>
    <row r="67" spans="1:6" x14ac:dyDescent="0.3">
      <c r="A67" s="255"/>
      <c r="B67" s="255"/>
      <c r="C67" s="257"/>
      <c r="D67" s="82"/>
    </row>
    <row r="68" spans="1:6" x14ac:dyDescent="0.3">
      <c r="A68" s="183"/>
      <c r="B68" s="183"/>
      <c r="C68" s="257"/>
      <c r="D68" s="82"/>
    </row>
    <row r="69" spans="1:6" x14ac:dyDescent="0.3">
      <c r="A69" s="183"/>
      <c r="B69" s="183"/>
      <c r="C69" s="257"/>
      <c r="D69" s="82"/>
    </row>
    <row r="70" spans="1:6" x14ac:dyDescent="0.3">
      <c r="A70" s="255"/>
      <c r="B70" s="255"/>
      <c r="C70" s="256"/>
      <c r="D70" s="87"/>
      <c r="F70" s="87"/>
    </row>
    <row r="71" spans="1:6" x14ac:dyDescent="0.3">
      <c r="A71" s="183"/>
      <c r="B71" s="183"/>
    </row>
    <row r="72" spans="1:6" x14ac:dyDescent="0.3">
      <c r="A72" s="183"/>
      <c r="B72" s="183"/>
    </row>
    <row r="73" spans="1:6" x14ac:dyDescent="0.3">
      <c r="A73" s="183"/>
      <c r="B73" s="183"/>
    </row>
    <row r="74" spans="1:6" x14ac:dyDescent="0.3">
      <c r="A74" s="183"/>
      <c r="B74" s="183"/>
    </row>
    <row r="75" spans="1:6" x14ac:dyDescent="0.3">
      <c r="A75" s="183"/>
      <c r="B75" s="183"/>
    </row>
    <row r="76" spans="1:6" x14ac:dyDescent="0.3">
      <c r="A76" s="183"/>
      <c r="B76" s="183"/>
    </row>
    <row r="77" spans="1:6" x14ac:dyDescent="0.3">
      <c r="A77" s="183"/>
      <c r="B77" s="183"/>
    </row>
    <row r="78" spans="1:6" x14ac:dyDescent="0.3">
      <c r="A78" s="183"/>
      <c r="B78" s="183"/>
    </row>
    <row r="79" spans="1:6" x14ac:dyDescent="0.3">
      <c r="A79" s="183"/>
      <c r="B79" s="183"/>
    </row>
    <row r="80" spans="1:6" x14ac:dyDescent="0.3">
      <c r="A80" s="183"/>
      <c r="B80" s="183"/>
      <c r="C80" s="257"/>
      <c r="D80" s="82"/>
    </row>
    <row r="81" spans="1:4" x14ac:dyDescent="0.3">
      <c r="A81" s="183"/>
      <c r="B81" s="183"/>
      <c r="C81" s="257"/>
      <c r="D81" s="82"/>
    </row>
    <row r="82" spans="1:4" x14ac:dyDescent="0.3">
      <c r="A82" s="183"/>
      <c r="B82" s="183"/>
      <c r="C82" s="257"/>
      <c r="D82" s="82"/>
    </row>
    <row r="83" spans="1:4" x14ac:dyDescent="0.3">
      <c r="A83" s="183"/>
      <c r="B83" s="183"/>
      <c r="C83" s="257"/>
      <c r="D83" s="82"/>
    </row>
    <row r="84" spans="1:4" x14ac:dyDescent="0.3">
      <c r="A84" s="184"/>
      <c r="B84" s="184"/>
    </row>
    <row r="85" spans="1:4" x14ac:dyDescent="0.3">
      <c r="A85" s="184"/>
      <c r="B85" s="184"/>
      <c r="C85" s="257"/>
      <c r="D85" s="82"/>
    </row>
    <row r="86" spans="1:4" x14ac:dyDescent="0.3">
      <c r="A86" s="184"/>
      <c r="B86" s="184"/>
      <c r="C86" s="257"/>
      <c r="D86" s="82"/>
    </row>
    <row r="87" spans="1:4" x14ac:dyDescent="0.3">
      <c r="A87" s="184"/>
      <c r="B87" s="184"/>
      <c r="C87" s="257"/>
      <c r="D87" s="82"/>
    </row>
    <row r="88" spans="1:4" x14ac:dyDescent="0.3">
      <c r="A88" s="184"/>
      <c r="B88" s="184"/>
      <c r="C88" s="257"/>
      <c r="D88" s="82"/>
    </row>
    <row r="89" spans="1:4" x14ac:dyDescent="0.3">
      <c r="A89" s="184"/>
      <c r="B89" s="184"/>
      <c r="C89" s="257"/>
      <c r="D89" s="82"/>
    </row>
    <row r="90" spans="1:4" x14ac:dyDescent="0.3">
      <c r="A90" s="184"/>
      <c r="B90" s="184"/>
      <c r="C90" s="257"/>
      <c r="D90" s="82"/>
    </row>
    <row r="91" spans="1:4" x14ac:dyDescent="0.3">
      <c r="A91" s="184"/>
      <c r="B91" s="184"/>
      <c r="C91" s="257"/>
      <c r="D91" s="82"/>
    </row>
    <row r="92" spans="1:4" x14ac:dyDescent="0.3">
      <c r="A92" s="184"/>
      <c r="B92" s="184"/>
      <c r="C92" s="257"/>
      <c r="D92" s="82"/>
    </row>
    <row r="93" spans="1:4" x14ac:dyDescent="0.3">
      <c r="A93" s="184"/>
      <c r="B93" s="184"/>
      <c r="C93" s="257"/>
      <c r="D93" s="82"/>
    </row>
    <row r="94" spans="1:4" x14ac:dyDescent="0.3">
      <c r="A94" s="184"/>
      <c r="B94" s="184"/>
      <c r="C94" s="257"/>
      <c r="D94" s="82"/>
    </row>
    <row r="95" spans="1:4" x14ac:dyDescent="0.3">
      <c r="A95" s="184"/>
      <c r="B95" s="184"/>
      <c r="C95" s="257"/>
      <c r="D95" s="82"/>
    </row>
    <row r="96" spans="1:4" x14ac:dyDescent="0.3">
      <c r="A96" s="184"/>
      <c r="B96" s="184"/>
      <c r="C96" s="257"/>
      <c r="D96" s="82"/>
    </row>
    <row r="97" spans="1:4" x14ac:dyDescent="0.3">
      <c r="A97" s="184"/>
      <c r="B97" s="184"/>
    </row>
    <row r="98" spans="1:4" x14ac:dyDescent="0.3">
      <c r="A98" s="184"/>
      <c r="B98" s="184"/>
    </row>
    <row r="99" spans="1:4" x14ac:dyDescent="0.3">
      <c r="A99" s="184"/>
      <c r="B99" s="184"/>
      <c r="C99" s="257"/>
      <c r="D99" s="82"/>
    </row>
    <row r="100" spans="1:4" x14ac:dyDescent="0.3">
      <c r="A100" s="184"/>
      <c r="B100" s="184"/>
      <c r="C100" s="257"/>
      <c r="D100" s="82"/>
    </row>
    <row r="101" spans="1:4" x14ac:dyDescent="0.3">
      <c r="A101" s="184"/>
      <c r="B101" s="184"/>
      <c r="C101" s="257"/>
      <c r="D101" s="82"/>
    </row>
    <row r="102" spans="1:4" x14ac:dyDescent="0.3">
      <c r="A102" s="184"/>
      <c r="B102" s="184"/>
      <c r="C102" s="257"/>
      <c r="D102" s="82"/>
    </row>
    <row r="103" spans="1:4" x14ac:dyDescent="0.3">
      <c r="A103" s="184"/>
      <c r="B103" s="184"/>
      <c r="C103" s="257"/>
      <c r="D103" s="82"/>
    </row>
    <row r="104" spans="1:4" x14ac:dyDescent="0.3">
      <c r="A104" s="184"/>
      <c r="B104" s="184"/>
      <c r="C104" s="257"/>
      <c r="D104" s="82"/>
    </row>
    <row r="105" spans="1:4" x14ac:dyDescent="0.3">
      <c r="A105" s="184"/>
      <c r="B105" s="184"/>
    </row>
    <row r="106" spans="1:4" x14ac:dyDescent="0.3">
      <c r="A106" s="184"/>
      <c r="B106" s="184"/>
    </row>
    <row r="107" spans="1:4" x14ac:dyDescent="0.3">
      <c r="A107" s="184"/>
      <c r="B107" s="184"/>
    </row>
    <row r="108" spans="1:4" x14ac:dyDescent="0.3">
      <c r="A108" s="184"/>
      <c r="B108" s="184"/>
      <c r="C108" s="257"/>
      <c r="D108" s="82"/>
    </row>
    <row r="109" spans="1:4" x14ac:dyDescent="0.3">
      <c r="A109" s="184"/>
      <c r="B109" s="184"/>
      <c r="C109" s="257"/>
      <c r="D109" s="82"/>
    </row>
    <row r="110" spans="1:4" x14ac:dyDescent="0.3">
      <c r="A110" s="184"/>
      <c r="B110" s="184"/>
      <c r="C110" s="257"/>
      <c r="D110" s="82"/>
    </row>
    <row r="111" spans="1:4" x14ac:dyDescent="0.3">
      <c r="A111" s="184"/>
      <c r="B111" s="184"/>
      <c r="C111" s="257"/>
      <c r="D111" s="82"/>
    </row>
    <row r="112" spans="1:4" x14ac:dyDescent="0.3">
      <c r="A112" s="184"/>
      <c r="B112" s="184"/>
      <c r="C112" s="257"/>
      <c r="D112" s="82"/>
    </row>
    <row r="113" spans="1:4" x14ac:dyDescent="0.3">
      <c r="A113" s="184"/>
      <c r="B113" s="184"/>
      <c r="C113" s="257"/>
      <c r="D113" s="82"/>
    </row>
    <row r="160" spans="1:1" x14ac:dyDescent="0.3">
      <c r="A160" s="233"/>
    </row>
    <row r="161" spans="1:1" x14ac:dyDescent="0.3">
      <c r="A161" s="233"/>
    </row>
    <row r="162" spans="1:1" x14ac:dyDescent="0.3">
      <c r="A162" s="233"/>
    </row>
    <row r="163" spans="1:1" x14ac:dyDescent="0.3">
      <c r="A163" s="233"/>
    </row>
    <row r="164" spans="1:1" x14ac:dyDescent="0.3">
      <c r="A164" s="233"/>
    </row>
    <row r="165" spans="1:1" x14ac:dyDescent="0.3">
      <c r="A165" s="233"/>
    </row>
    <row r="166" spans="1:1" x14ac:dyDescent="0.3">
      <c r="A166" s="233"/>
    </row>
    <row r="167" spans="1:1" x14ac:dyDescent="0.3">
      <c r="A167" s="233"/>
    </row>
    <row r="168" spans="1:1" x14ac:dyDescent="0.3">
      <c r="A168" s="233"/>
    </row>
    <row r="169" spans="1:1" x14ac:dyDescent="0.3">
      <c r="A169" s="233"/>
    </row>
    <row r="170" spans="1:1" x14ac:dyDescent="0.3">
      <c r="A170" s="233"/>
    </row>
    <row r="171" spans="1:1" x14ac:dyDescent="0.3">
      <c r="A171" s="233"/>
    </row>
    <row r="172" spans="1:1" x14ac:dyDescent="0.3">
      <c r="A172" s="233"/>
    </row>
    <row r="173" spans="1:1" x14ac:dyDescent="0.3">
      <c r="A173" s="233"/>
    </row>
    <row r="174" spans="1:1" x14ac:dyDescent="0.3">
      <c r="A174" s="233"/>
    </row>
    <row r="175" spans="1:1" x14ac:dyDescent="0.3">
      <c r="A175" s="233"/>
    </row>
    <row r="176" spans="1:1" x14ac:dyDescent="0.3">
      <c r="A176" s="233"/>
    </row>
    <row r="177" spans="1:1" x14ac:dyDescent="0.3">
      <c r="A177" s="233"/>
    </row>
    <row r="178" spans="1:1" x14ac:dyDescent="0.3">
      <c r="A178" s="233"/>
    </row>
    <row r="179" spans="1:1" x14ac:dyDescent="0.3">
      <c r="A179" s="233"/>
    </row>
    <row r="180" spans="1:1" x14ac:dyDescent="0.3">
      <c r="A180" s="233"/>
    </row>
    <row r="181" spans="1:1" x14ac:dyDescent="0.3">
      <c r="A181" s="233"/>
    </row>
    <row r="182" spans="1:1" x14ac:dyDescent="0.3">
      <c r="A182" s="233"/>
    </row>
    <row r="183" spans="1:1" x14ac:dyDescent="0.3">
      <c r="A183" s="233"/>
    </row>
    <row r="184" spans="1:1" x14ac:dyDescent="0.3">
      <c r="A184" s="233"/>
    </row>
    <row r="185" spans="1:1" x14ac:dyDescent="0.3">
      <c r="A185" s="233"/>
    </row>
    <row r="186" spans="1:1" x14ac:dyDescent="0.3">
      <c r="A186" s="233"/>
    </row>
    <row r="187" spans="1:1" x14ac:dyDescent="0.3">
      <c r="A187" s="233"/>
    </row>
    <row r="188" spans="1:1" x14ac:dyDescent="0.3">
      <c r="A188" s="233"/>
    </row>
    <row r="189" spans="1:1" x14ac:dyDescent="0.3">
      <c r="A189" s="233"/>
    </row>
    <row r="190" spans="1:1" x14ac:dyDescent="0.3">
      <c r="A190" s="233"/>
    </row>
    <row r="191" spans="1:1" x14ac:dyDescent="0.3">
      <c r="A191" s="233"/>
    </row>
    <row r="192" spans="1:1" x14ac:dyDescent="0.3">
      <c r="A192" s="233"/>
    </row>
    <row r="193" spans="1:1" x14ac:dyDescent="0.3">
      <c r="A193" s="233"/>
    </row>
    <row r="194" spans="1:1" x14ac:dyDescent="0.3">
      <c r="A194" s="233"/>
    </row>
    <row r="195" spans="1:1" x14ac:dyDescent="0.3">
      <c r="A195" s="233"/>
    </row>
    <row r="196" spans="1:1" x14ac:dyDescent="0.3">
      <c r="A196" s="233"/>
    </row>
    <row r="197" spans="1:1" x14ac:dyDescent="0.3">
      <c r="A197" s="233"/>
    </row>
    <row r="198" spans="1:1" x14ac:dyDescent="0.3">
      <c r="A198" s="233"/>
    </row>
    <row r="199" spans="1:1" x14ac:dyDescent="0.3">
      <c r="A199" s="233"/>
    </row>
    <row r="200" spans="1:1" x14ac:dyDescent="0.3">
      <c r="A200" s="233"/>
    </row>
    <row r="201" spans="1:1" x14ac:dyDescent="0.3">
      <c r="A201" s="233"/>
    </row>
    <row r="202" spans="1:1" x14ac:dyDescent="0.3">
      <c r="A202" s="233"/>
    </row>
    <row r="203" spans="1:1" x14ac:dyDescent="0.3">
      <c r="A203" s="233"/>
    </row>
    <row r="204" spans="1:1" x14ac:dyDescent="0.3">
      <c r="A204" s="233"/>
    </row>
    <row r="205" spans="1:1" x14ac:dyDescent="0.3">
      <c r="A205" s="233"/>
    </row>
    <row r="206" spans="1:1" x14ac:dyDescent="0.3">
      <c r="A206" s="233"/>
    </row>
    <row r="207" spans="1:1" x14ac:dyDescent="0.3">
      <c r="A207" s="233"/>
    </row>
    <row r="208" spans="1:1" x14ac:dyDescent="0.3">
      <c r="A208" s="233"/>
    </row>
    <row r="209" spans="1:1" x14ac:dyDescent="0.3">
      <c r="A209" s="233"/>
    </row>
    <row r="210" spans="1:1" x14ac:dyDescent="0.3">
      <c r="A210" s="233"/>
    </row>
    <row r="211" spans="1:1" x14ac:dyDescent="0.3">
      <c r="A211" s="233"/>
    </row>
    <row r="212" spans="1:1" x14ac:dyDescent="0.3">
      <c r="A212" s="233"/>
    </row>
    <row r="213" spans="1:1" x14ac:dyDescent="0.3">
      <c r="A213" s="233"/>
    </row>
    <row r="214" spans="1:1" x14ac:dyDescent="0.3">
      <c r="A214" s="233"/>
    </row>
    <row r="215" spans="1:1" x14ac:dyDescent="0.3">
      <c r="A215" s="233"/>
    </row>
    <row r="216" spans="1:1" x14ac:dyDescent="0.3">
      <c r="A216" s="233"/>
    </row>
    <row r="217" spans="1:1" x14ac:dyDescent="0.3">
      <c r="A217" s="233"/>
    </row>
    <row r="218" spans="1:1" x14ac:dyDescent="0.3">
      <c r="A218" s="233"/>
    </row>
    <row r="219" spans="1:1" x14ac:dyDescent="0.3">
      <c r="A219" s="233"/>
    </row>
    <row r="220" spans="1:1" x14ac:dyDescent="0.3">
      <c r="A220" s="233"/>
    </row>
    <row r="221" spans="1:1" x14ac:dyDescent="0.3">
      <c r="A221" s="233"/>
    </row>
    <row r="222" spans="1:1" x14ac:dyDescent="0.3">
      <c r="A222" s="233"/>
    </row>
    <row r="223" spans="1:1" x14ac:dyDescent="0.3">
      <c r="A223" s="233"/>
    </row>
    <row r="224" spans="1:1" x14ac:dyDescent="0.3">
      <c r="A224" s="233"/>
    </row>
    <row r="225" spans="1:1" x14ac:dyDescent="0.3">
      <c r="A225" s="233"/>
    </row>
    <row r="226" spans="1:1" x14ac:dyDescent="0.3">
      <c r="A226" s="233"/>
    </row>
    <row r="227" spans="1:1" x14ac:dyDescent="0.3">
      <c r="A227" s="233"/>
    </row>
    <row r="228" spans="1:1" x14ac:dyDescent="0.3">
      <c r="A228" s="233"/>
    </row>
    <row r="229" spans="1:1" x14ac:dyDescent="0.3">
      <c r="A229" s="233"/>
    </row>
    <row r="230" spans="1:1" x14ac:dyDescent="0.3">
      <c r="A230" s="233"/>
    </row>
    <row r="231" spans="1:1" x14ac:dyDescent="0.3">
      <c r="A231" s="233"/>
    </row>
    <row r="232" spans="1:1" x14ac:dyDescent="0.3">
      <c r="A232" s="233"/>
    </row>
    <row r="233" spans="1:1" x14ac:dyDescent="0.3">
      <c r="A233" s="233"/>
    </row>
    <row r="234" spans="1:1" x14ac:dyDescent="0.3">
      <c r="A234" s="233"/>
    </row>
    <row r="235" spans="1:1" x14ac:dyDescent="0.3">
      <c r="A235" s="233"/>
    </row>
    <row r="236" spans="1:1" x14ac:dyDescent="0.3">
      <c r="A236" s="233"/>
    </row>
    <row r="237" spans="1:1" x14ac:dyDescent="0.3">
      <c r="A237" s="233"/>
    </row>
    <row r="238" spans="1:1" x14ac:dyDescent="0.3">
      <c r="A238" s="233"/>
    </row>
    <row r="239" spans="1:1" x14ac:dyDescent="0.3">
      <c r="A239" s="233"/>
    </row>
    <row r="240" spans="1:1" x14ac:dyDescent="0.3">
      <c r="A240" s="233"/>
    </row>
    <row r="241" spans="1:1" x14ac:dyDescent="0.3">
      <c r="A241" s="233"/>
    </row>
    <row r="242" spans="1:1" x14ac:dyDescent="0.3">
      <c r="A242" s="233"/>
    </row>
    <row r="243" spans="1:1" x14ac:dyDescent="0.3">
      <c r="A243" s="233"/>
    </row>
    <row r="244" spans="1:1" x14ac:dyDescent="0.3">
      <c r="A244" s="233"/>
    </row>
    <row r="245" spans="1:1" x14ac:dyDescent="0.3">
      <c r="A245" s="233"/>
    </row>
    <row r="246" spans="1:1" x14ac:dyDescent="0.3">
      <c r="A246" s="233"/>
    </row>
    <row r="247" spans="1:1" x14ac:dyDescent="0.3">
      <c r="A247" s="233"/>
    </row>
    <row r="248" spans="1:1" x14ac:dyDescent="0.3">
      <c r="A248" s="233"/>
    </row>
    <row r="249" spans="1:1" x14ac:dyDescent="0.3">
      <c r="A249" s="233"/>
    </row>
    <row r="250" spans="1:1" x14ac:dyDescent="0.3">
      <c r="A250" s="233"/>
    </row>
    <row r="251" spans="1:1" x14ac:dyDescent="0.3">
      <c r="A251" s="233"/>
    </row>
    <row r="252" spans="1:1" x14ac:dyDescent="0.3">
      <c r="A252" s="233"/>
    </row>
    <row r="253" spans="1:1" x14ac:dyDescent="0.3">
      <c r="A253" s="233"/>
    </row>
    <row r="254" spans="1:1" x14ac:dyDescent="0.3">
      <c r="A254" s="233"/>
    </row>
    <row r="255" spans="1:1" x14ac:dyDescent="0.3">
      <c r="A255" s="233"/>
    </row>
    <row r="256" spans="1:1" x14ac:dyDescent="0.3">
      <c r="A256" s="233"/>
    </row>
    <row r="257" spans="1:1" x14ac:dyDescent="0.3">
      <c r="A257" s="233"/>
    </row>
    <row r="258" spans="1:1" x14ac:dyDescent="0.3">
      <c r="A258" s="233"/>
    </row>
    <row r="259" spans="1:1" x14ac:dyDescent="0.3">
      <c r="A259" s="233"/>
    </row>
    <row r="260" spans="1:1" x14ac:dyDescent="0.3">
      <c r="A260" s="233"/>
    </row>
    <row r="261" spans="1:1" x14ac:dyDescent="0.3">
      <c r="A261" s="233"/>
    </row>
    <row r="262" spans="1:1" x14ac:dyDescent="0.3">
      <c r="A262" s="233"/>
    </row>
    <row r="263" spans="1:1" x14ac:dyDescent="0.3">
      <c r="A263" s="233"/>
    </row>
    <row r="264" spans="1:1" x14ac:dyDescent="0.3">
      <c r="A264" s="233"/>
    </row>
    <row r="265" spans="1:1" x14ac:dyDescent="0.3">
      <c r="A265" s="233"/>
    </row>
    <row r="266" spans="1:1" x14ac:dyDescent="0.3">
      <c r="A266" s="233"/>
    </row>
    <row r="267" spans="1:1" x14ac:dyDescent="0.3">
      <c r="A267" s="233"/>
    </row>
    <row r="268" spans="1:1" x14ac:dyDescent="0.3">
      <c r="A268" s="233"/>
    </row>
    <row r="269" spans="1:1" x14ac:dyDescent="0.3">
      <c r="A269" s="233"/>
    </row>
    <row r="270" spans="1:1" x14ac:dyDescent="0.3">
      <c r="A270" s="233"/>
    </row>
    <row r="271" spans="1:1" x14ac:dyDescent="0.3">
      <c r="A271" s="233"/>
    </row>
    <row r="272" spans="1:1" x14ac:dyDescent="0.3">
      <c r="A272" s="233"/>
    </row>
    <row r="273" spans="1:1" x14ac:dyDescent="0.3">
      <c r="A273" s="233"/>
    </row>
    <row r="274" spans="1:1" x14ac:dyDescent="0.3">
      <c r="A274" s="233"/>
    </row>
    <row r="275" spans="1:1" x14ac:dyDescent="0.3">
      <c r="A275" s="233"/>
    </row>
    <row r="276" spans="1:1" x14ac:dyDescent="0.3">
      <c r="A276" s="233"/>
    </row>
    <row r="277" spans="1:1" x14ac:dyDescent="0.3">
      <c r="A277" s="233"/>
    </row>
    <row r="278" spans="1:1" x14ac:dyDescent="0.3">
      <c r="A278" s="233"/>
    </row>
    <row r="279" spans="1:1" x14ac:dyDescent="0.3">
      <c r="A279" s="233"/>
    </row>
    <row r="280" spans="1:1" x14ac:dyDescent="0.3">
      <c r="A280" s="233"/>
    </row>
    <row r="281" spans="1:1" x14ac:dyDescent="0.3">
      <c r="A281" s="233"/>
    </row>
    <row r="282" spans="1:1" x14ac:dyDescent="0.3">
      <c r="A282" s="233"/>
    </row>
    <row r="283" spans="1:1" x14ac:dyDescent="0.3">
      <c r="A283" s="233"/>
    </row>
    <row r="284" spans="1:1" x14ac:dyDescent="0.3">
      <c r="A284" s="233"/>
    </row>
    <row r="285" spans="1:1" x14ac:dyDescent="0.3">
      <c r="A285" s="233"/>
    </row>
    <row r="286" spans="1:1" x14ac:dyDescent="0.3">
      <c r="A286" s="233"/>
    </row>
    <row r="287" spans="1:1" x14ac:dyDescent="0.3">
      <c r="A287" s="233"/>
    </row>
    <row r="288" spans="1:1" x14ac:dyDescent="0.3">
      <c r="A288" s="233"/>
    </row>
    <row r="289" spans="1:1" x14ac:dyDescent="0.3">
      <c r="A289" s="233"/>
    </row>
    <row r="290" spans="1:1" x14ac:dyDescent="0.3">
      <c r="A290" s="233"/>
    </row>
    <row r="291" spans="1:1" x14ac:dyDescent="0.3">
      <c r="A291" s="233"/>
    </row>
    <row r="292" spans="1:1" x14ac:dyDescent="0.3">
      <c r="A292" s="233"/>
    </row>
    <row r="293" spans="1:1" x14ac:dyDescent="0.3">
      <c r="A293" s="233"/>
    </row>
    <row r="294" spans="1:1" x14ac:dyDescent="0.3">
      <c r="A294" s="233"/>
    </row>
    <row r="295" spans="1:1" x14ac:dyDescent="0.3">
      <c r="A295" s="233"/>
    </row>
  </sheetData>
  <sheetProtection algorithmName="SHA-512" hashValue="ZQXb68giA4C06NrNT1mCKDzyWVlnQ/q4zrNvce3iTZHS9wKblrFsIw7FI4gXoYjju5PLWZem5cRkxZ0jJPZFfw==" saltValue="q7iyxLj3D+ucxOtr8jM5SA==" spinCount="100000" sheet="1" objects="1" scenarios="1"/>
  <mergeCells count="21">
    <mergeCell ref="A31:B31"/>
    <mergeCell ref="A5:D5"/>
    <mergeCell ref="A23:A24"/>
    <mergeCell ref="A8:A9"/>
    <mergeCell ref="A10:A13"/>
    <mergeCell ref="A30:D30"/>
    <mergeCell ref="B10:B11"/>
    <mergeCell ref="D10:D11"/>
    <mergeCell ref="A25:A27"/>
    <mergeCell ref="D25:D27"/>
    <mergeCell ref="A19:A21"/>
    <mergeCell ref="A15:A17"/>
    <mergeCell ref="A38:D38"/>
    <mergeCell ref="A39:D39"/>
    <mergeCell ref="A40:D40"/>
    <mergeCell ref="A32:B32"/>
    <mergeCell ref="A35:B35"/>
    <mergeCell ref="A33:B33"/>
    <mergeCell ref="A34:B34"/>
    <mergeCell ref="D32:D33"/>
    <mergeCell ref="D34:D35"/>
  </mergeCells>
  <hyperlinks>
    <hyperlink ref="C10" r:id="rId1" display="BDMS website: " xr:uid="{6E83A0F8-3F43-4DAC-A25C-77B1FA8A2548}"/>
    <hyperlink ref="C19" r:id="rId2" display="https://hospitals.dit.go.th/app/portal.php?mode=mobile&amp;ref=MjA5&amp;joinProject=1" xr:uid="{C6F4ED68-8A0C-45E1-BC43-041ED3F4700A}"/>
    <hyperlink ref="C7" location="'GHG&amp;Energy'!A1" display="See GHG&amp;Energy sheet in this document" xr:uid="{7A1E41F5-6C61-44EB-989F-F28D08026C2B}"/>
    <hyperlink ref="C22" location="'Occupational Health and Safety'!A1" display="See Occupational Health and Safety sheet in this document" xr:uid="{54B1695D-FA15-4493-AEF7-2871F5C0B1B3}"/>
    <hyperlink ref="C23" location="Employee!A1" display="See Employee sheet in this document" xr:uid="{09BE1C92-20DD-49C7-B563-9AD9A716118F}"/>
    <hyperlink ref="C24" location="Employee!A1" display="See Employee sheet in this document" xr:uid="{47095832-B31E-45B7-804F-07EF74371AB2}"/>
    <hyperlink ref="C27" r:id="rId3" xr:uid="{E8D60D3D-8512-47EB-8625-99817318966C}"/>
    <hyperlink ref="C25" r:id="rId4" xr:uid="{C1D08618-6024-4085-B39F-F9C6DD6AA3CD}"/>
  </hyperlinks>
  <printOptions horizontalCentered="1"/>
  <pageMargins left="0.70866141732283472" right="0.70866141732283472" top="0.39370078740157483" bottom="0.39370078740157483" header="0.31496062992125984" footer="0.31496062992125984"/>
  <pageSetup paperSize="9" scale="93" fitToHeight="0" orientation="landscape" r:id="rId5"/>
  <headerFooter>
    <oddFooter>&amp;L&amp;F&amp;R&amp;P</oddFooter>
  </headerFooter>
  <rowBreaks count="1" manualBreakCount="1">
    <brk id="18" max="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C76E-4AA3-40E4-81A4-A10E77F374CB}">
  <sheetPr codeName="Sheet2">
    <tabColor theme="5" tint="0.59999389629810485"/>
    <pageSetUpPr fitToPage="1"/>
  </sheetPr>
  <dimension ref="A1:X640"/>
  <sheetViews>
    <sheetView showGridLines="0" zoomScale="85" zoomScaleNormal="85" zoomScaleSheetLayoutView="100" workbookViewId="0">
      <pane ySplit="6" topLeftCell="A368" activePane="bottomLeft" state="frozen"/>
      <selection activeCell="E10" sqref="E10"/>
      <selection pane="bottomLeft"/>
    </sheetView>
  </sheetViews>
  <sheetFormatPr defaultColWidth="9" defaultRowHeight="20.25" x14ac:dyDescent="0.4"/>
  <cols>
    <col min="1" max="1" width="8.25" style="4" customWidth="1"/>
    <col min="2" max="2" width="47.25" style="23" customWidth="1"/>
    <col min="3" max="3" width="21.625" style="32" customWidth="1"/>
    <col min="4" max="4" width="10.5" style="4" hidden="1" customWidth="1"/>
    <col min="5" max="5" width="10.375" style="4" hidden="1" customWidth="1"/>
    <col min="6" max="13" width="8.75" style="4" customWidth="1"/>
    <col min="14" max="15" width="8.75" style="4" hidden="1" customWidth="1"/>
    <col min="16" max="16" width="12.625" style="188" customWidth="1"/>
    <col min="17" max="16384" width="9" style="4"/>
  </cols>
  <sheetData>
    <row r="1" spans="1:24" x14ac:dyDescent="0.4">
      <c r="A1" s="1"/>
      <c r="B1" s="2"/>
      <c r="C1" s="3"/>
      <c r="D1" s="1"/>
      <c r="E1" s="1"/>
      <c r="F1" s="1"/>
      <c r="G1" s="1"/>
      <c r="H1" s="1"/>
      <c r="I1" s="1"/>
      <c r="J1" s="1"/>
      <c r="K1" s="1"/>
      <c r="L1" s="1"/>
      <c r="M1" s="1"/>
      <c r="N1" s="1"/>
      <c r="O1" s="1"/>
      <c r="P1" s="186"/>
      <c r="Q1" s="1"/>
      <c r="R1" s="1"/>
      <c r="S1" s="1"/>
      <c r="T1" s="1"/>
      <c r="U1" s="1"/>
      <c r="V1" s="1"/>
      <c r="W1" s="1"/>
      <c r="X1" s="1"/>
    </row>
    <row r="2" spans="1:24" x14ac:dyDescent="0.4">
      <c r="A2" s="1"/>
      <c r="B2" s="2"/>
      <c r="C2" s="3"/>
      <c r="D2" s="1"/>
      <c r="E2" s="1"/>
      <c r="F2" s="1"/>
      <c r="G2" s="1"/>
      <c r="H2" s="1"/>
      <c r="I2" s="1"/>
      <c r="J2" s="1"/>
      <c r="K2" s="1"/>
      <c r="L2" s="1"/>
      <c r="M2" s="1"/>
      <c r="N2" s="1"/>
      <c r="O2" s="1"/>
      <c r="P2" s="186"/>
      <c r="Q2" s="1"/>
      <c r="R2" s="1"/>
      <c r="S2" s="1"/>
      <c r="T2" s="1"/>
      <c r="U2" s="1"/>
      <c r="V2" s="1"/>
      <c r="W2" s="1"/>
      <c r="X2" s="1"/>
    </row>
    <row r="3" spans="1:24" x14ac:dyDescent="0.4">
      <c r="A3" s="1"/>
      <c r="B3" s="2"/>
      <c r="C3" s="3"/>
      <c r="D3" s="1"/>
      <c r="E3" s="1"/>
      <c r="F3" s="1"/>
      <c r="G3" s="1"/>
      <c r="H3" s="1"/>
      <c r="I3" s="1"/>
      <c r="J3" s="1"/>
      <c r="K3" s="1"/>
      <c r="L3" s="1"/>
      <c r="M3" s="1"/>
      <c r="N3" s="1"/>
      <c r="O3" s="1"/>
      <c r="P3" s="186"/>
      <c r="Q3" s="1"/>
      <c r="R3" s="1"/>
      <c r="S3" s="1"/>
      <c r="T3" s="1"/>
      <c r="U3" s="1"/>
      <c r="V3" s="1"/>
      <c r="W3" s="1"/>
      <c r="X3" s="1"/>
    </row>
    <row r="4" spans="1:24" ht="21" x14ac:dyDescent="0.4">
      <c r="A4" s="400" t="s">
        <v>15</v>
      </c>
      <c r="B4" s="401"/>
      <c r="C4" s="401"/>
      <c r="D4" s="401"/>
      <c r="E4" s="401"/>
      <c r="F4" s="401"/>
      <c r="G4" s="401"/>
      <c r="H4" s="401"/>
      <c r="I4" s="401"/>
      <c r="J4" s="401"/>
      <c r="K4" s="401"/>
      <c r="L4" s="401"/>
      <c r="M4" s="401"/>
      <c r="N4" s="401"/>
      <c r="O4" s="401"/>
      <c r="P4" s="401"/>
      <c r="Q4" s="1"/>
      <c r="R4" s="1"/>
      <c r="S4" s="1"/>
      <c r="T4" s="1"/>
      <c r="U4" s="1"/>
      <c r="V4" s="1"/>
      <c r="W4" s="1"/>
      <c r="X4" s="1"/>
    </row>
    <row r="5" spans="1:24" ht="18.75" customHeight="1" x14ac:dyDescent="0.4">
      <c r="A5" s="382" t="s">
        <v>16</v>
      </c>
      <c r="B5" s="382" t="s">
        <v>2</v>
      </c>
      <c r="C5" s="383" t="s">
        <v>3</v>
      </c>
      <c r="D5" s="383">
        <v>2020</v>
      </c>
      <c r="E5" s="383"/>
      <c r="F5" s="383">
        <v>2021</v>
      </c>
      <c r="G5" s="383"/>
      <c r="H5" s="383">
        <v>2022</v>
      </c>
      <c r="I5" s="383"/>
      <c r="J5" s="383">
        <v>2023</v>
      </c>
      <c r="K5" s="383"/>
      <c r="L5" s="383">
        <v>2024</v>
      </c>
      <c r="M5" s="383"/>
      <c r="N5" s="383" t="s">
        <v>17</v>
      </c>
      <c r="O5" s="383"/>
      <c r="P5" s="383" t="s">
        <v>18</v>
      </c>
      <c r="Q5" s="1"/>
      <c r="R5" s="1"/>
      <c r="S5" s="1"/>
      <c r="T5" s="1"/>
      <c r="U5" s="1"/>
      <c r="V5" s="1"/>
      <c r="W5" s="1"/>
      <c r="X5" s="1"/>
    </row>
    <row r="6" spans="1:24" ht="21" x14ac:dyDescent="0.4">
      <c r="A6" s="382"/>
      <c r="B6" s="382"/>
      <c r="C6" s="383"/>
      <c r="D6" s="36" t="s">
        <v>19</v>
      </c>
      <c r="E6" s="36" t="s">
        <v>20</v>
      </c>
      <c r="F6" s="36" t="s">
        <v>19</v>
      </c>
      <c r="G6" s="36" t="s">
        <v>20</v>
      </c>
      <c r="H6" s="36" t="s">
        <v>19</v>
      </c>
      <c r="I6" s="36" t="s">
        <v>20</v>
      </c>
      <c r="J6" s="36" t="s">
        <v>19</v>
      </c>
      <c r="K6" s="36" t="s">
        <v>20</v>
      </c>
      <c r="L6" s="36" t="s">
        <v>19</v>
      </c>
      <c r="M6" s="36" t="s">
        <v>20</v>
      </c>
      <c r="N6" s="36" t="s">
        <v>19</v>
      </c>
      <c r="O6" s="36" t="s">
        <v>20</v>
      </c>
      <c r="P6" s="383"/>
      <c r="Q6" s="1"/>
      <c r="R6" s="1"/>
      <c r="S6" s="1"/>
      <c r="T6" s="1"/>
      <c r="U6" s="1"/>
      <c r="V6" s="1"/>
      <c r="W6" s="1"/>
      <c r="X6" s="1"/>
    </row>
    <row r="7" spans="1:24" x14ac:dyDescent="0.4">
      <c r="A7" s="37" t="s">
        <v>21</v>
      </c>
      <c r="B7" s="353" t="s">
        <v>22</v>
      </c>
      <c r="C7" s="353"/>
      <c r="D7" s="353"/>
      <c r="E7" s="353"/>
      <c r="F7" s="353"/>
      <c r="G7" s="353"/>
      <c r="H7" s="353"/>
      <c r="I7" s="353"/>
      <c r="J7" s="353"/>
      <c r="K7" s="353"/>
      <c r="L7" s="353"/>
      <c r="M7" s="353"/>
      <c r="N7" s="353"/>
      <c r="O7" s="353"/>
      <c r="P7" s="187"/>
      <c r="Q7" s="1"/>
      <c r="R7" s="1"/>
      <c r="S7" s="1"/>
      <c r="T7" s="1"/>
      <c r="U7" s="1"/>
      <c r="V7" s="1"/>
      <c r="W7" s="1"/>
      <c r="X7" s="1"/>
    </row>
    <row r="8" spans="1:24" x14ac:dyDescent="0.4">
      <c r="A8" s="380"/>
      <c r="B8" s="379" t="s">
        <v>23</v>
      </c>
      <c r="C8" s="357" t="s">
        <v>24</v>
      </c>
      <c r="D8" s="361">
        <f>D9+E9</f>
        <v>31107</v>
      </c>
      <c r="E8" s="361"/>
      <c r="F8" s="361">
        <f t="shared" ref="F8" si="0">F9+G9</f>
        <v>31217</v>
      </c>
      <c r="G8" s="361"/>
      <c r="H8" s="361">
        <f t="shared" ref="H8" si="1">H9+I9</f>
        <v>33415</v>
      </c>
      <c r="I8" s="361"/>
      <c r="J8" s="361">
        <f t="shared" ref="J8" si="2">J9+K9</f>
        <v>36339</v>
      </c>
      <c r="K8" s="361"/>
      <c r="L8" s="361">
        <f t="shared" ref="L8" si="3">L9+M9</f>
        <v>36994</v>
      </c>
      <c r="M8" s="361"/>
      <c r="N8" s="361">
        <f>N9+O9</f>
        <v>0</v>
      </c>
      <c r="O8" s="361"/>
      <c r="P8" s="187"/>
      <c r="Q8" s="1"/>
      <c r="R8" s="1"/>
      <c r="S8" s="1"/>
      <c r="T8" s="1"/>
      <c r="U8" s="1"/>
      <c r="V8" s="1"/>
      <c r="W8" s="1"/>
      <c r="X8" s="1"/>
    </row>
    <row r="9" spans="1:24" x14ac:dyDescent="0.4">
      <c r="A9" s="380"/>
      <c r="B9" s="379"/>
      <c r="C9" s="357"/>
      <c r="D9" s="39">
        <v>5424</v>
      </c>
      <c r="E9" s="39">
        <v>25683</v>
      </c>
      <c r="F9" s="39">
        <v>5360</v>
      </c>
      <c r="G9" s="39">
        <v>25857</v>
      </c>
      <c r="H9" s="39">
        <v>5763</v>
      </c>
      <c r="I9" s="39">
        <v>27652</v>
      </c>
      <c r="J9" s="39">
        <v>6132</v>
      </c>
      <c r="K9" s="39">
        <v>30207</v>
      </c>
      <c r="L9" s="39">
        <v>6116</v>
      </c>
      <c r="M9" s="39">
        <v>30878</v>
      </c>
      <c r="N9" s="39"/>
      <c r="O9" s="39"/>
      <c r="P9" s="187"/>
      <c r="Q9" s="1"/>
      <c r="R9" s="1"/>
      <c r="S9" s="1"/>
      <c r="T9" s="1"/>
      <c r="U9" s="1"/>
      <c r="V9" s="1"/>
      <c r="W9" s="1"/>
      <c r="X9" s="1"/>
    </row>
    <row r="10" spans="1:24" ht="19.149999999999999" customHeight="1" x14ac:dyDescent="0.4">
      <c r="A10" s="380"/>
      <c r="B10" s="379"/>
      <c r="C10" s="38" t="s">
        <v>25</v>
      </c>
      <c r="D10" s="40">
        <f>(D9/D$8)*100</f>
        <v>17.43658983508535</v>
      </c>
      <c r="E10" s="40">
        <f>(E9/$D$8)*100</f>
        <v>82.563410164914657</v>
      </c>
      <c r="F10" s="40">
        <f>(F9/F$8)*100</f>
        <v>17.170131659031938</v>
      </c>
      <c r="G10" s="40">
        <f>(G9/F$8)*100</f>
        <v>82.829868340968062</v>
      </c>
      <c r="H10" s="40">
        <f>(H9/H$8)*100</f>
        <v>17.246745473589705</v>
      </c>
      <c r="I10" s="40">
        <f>(I9/H$8)*100</f>
        <v>82.753254526410288</v>
      </c>
      <c r="J10" s="40">
        <f>(J9/J$8)*100</f>
        <v>16.87443242796995</v>
      </c>
      <c r="K10" s="40">
        <f>(K9/J$8)*100</f>
        <v>83.12556757203005</v>
      </c>
      <c r="L10" s="40">
        <f>(L9/L$8)*100</f>
        <v>16.532410661188301</v>
      </c>
      <c r="M10" s="40">
        <f>(M9/L$8)*100</f>
        <v>83.467589338811692</v>
      </c>
      <c r="N10" s="40" t="e">
        <f>(N9/N$8)*100</f>
        <v>#DIV/0!</v>
      </c>
      <c r="O10" s="40" t="e">
        <f>(O9/N$8)*100</f>
        <v>#DIV/0!</v>
      </c>
      <c r="P10" s="187"/>
      <c r="Q10" s="1"/>
      <c r="R10" s="1"/>
      <c r="S10" s="1"/>
      <c r="T10" s="1"/>
      <c r="U10" s="1"/>
      <c r="V10" s="1"/>
      <c r="W10" s="1"/>
      <c r="X10" s="1"/>
    </row>
    <row r="11" spans="1:24" x14ac:dyDescent="0.4">
      <c r="A11" s="381"/>
      <c r="B11" s="339" t="s">
        <v>26</v>
      </c>
      <c r="C11" s="355" t="s">
        <v>24</v>
      </c>
      <c r="D11" s="332">
        <f>D12+E12</f>
        <v>30801</v>
      </c>
      <c r="E11" s="332"/>
      <c r="F11" s="332">
        <f t="shared" ref="F11" si="4">F12+G12</f>
        <v>30849</v>
      </c>
      <c r="G11" s="332"/>
      <c r="H11" s="332">
        <f t="shared" ref="H11" si="5">H12+I12</f>
        <v>33031</v>
      </c>
      <c r="I11" s="332"/>
      <c r="J11" s="332">
        <f t="shared" ref="J11" si="6">J12+K12</f>
        <v>35921</v>
      </c>
      <c r="K11" s="332"/>
      <c r="L11" s="332">
        <f t="shared" ref="L11" si="7">L12+M12</f>
        <v>36563</v>
      </c>
      <c r="M11" s="332"/>
      <c r="N11" s="332">
        <f t="shared" ref="N11" si="8">N12+O12</f>
        <v>0</v>
      </c>
      <c r="O11" s="332"/>
      <c r="P11" s="187"/>
      <c r="Q11" s="1"/>
      <c r="R11" s="1"/>
      <c r="S11" s="1"/>
      <c r="T11" s="1"/>
      <c r="U11" s="1"/>
      <c r="V11" s="1"/>
      <c r="W11" s="1"/>
      <c r="X11" s="1"/>
    </row>
    <row r="12" spans="1:24" x14ac:dyDescent="0.4">
      <c r="A12" s="381"/>
      <c r="B12" s="339"/>
      <c r="C12" s="355"/>
      <c r="D12" s="42">
        <v>5327</v>
      </c>
      <c r="E12" s="42">
        <v>25474</v>
      </c>
      <c r="F12" s="42">
        <v>5226</v>
      </c>
      <c r="G12" s="42">
        <v>25623</v>
      </c>
      <c r="H12" s="42">
        <v>5620</v>
      </c>
      <c r="I12" s="42">
        <v>27411</v>
      </c>
      <c r="J12" s="42">
        <v>5976</v>
      </c>
      <c r="K12" s="42">
        <v>29945</v>
      </c>
      <c r="L12" s="42">
        <v>5959</v>
      </c>
      <c r="M12" s="42">
        <v>30604</v>
      </c>
      <c r="N12" s="42"/>
      <c r="O12" s="42"/>
      <c r="P12" s="187"/>
      <c r="Q12" s="1"/>
      <c r="R12" s="1"/>
      <c r="S12" s="1"/>
      <c r="T12" s="1"/>
      <c r="U12" s="1"/>
      <c r="V12" s="1"/>
      <c r="W12" s="1"/>
      <c r="X12" s="1"/>
    </row>
    <row r="13" spans="1:24" x14ac:dyDescent="0.4">
      <c r="A13" s="381"/>
      <c r="B13" s="339" t="s">
        <v>27</v>
      </c>
      <c r="C13" s="355" t="s">
        <v>24</v>
      </c>
      <c r="D13" s="332">
        <f>D14+E14</f>
        <v>306</v>
      </c>
      <c r="E13" s="332"/>
      <c r="F13" s="332">
        <f t="shared" ref="F13" si="9">F14+G14</f>
        <v>368</v>
      </c>
      <c r="G13" s="332"/>
      <c r="H13" s="332">
        <f t="shared" ref="H13" si="10">H14+I14</f>
        <v>384</v>
      </c>
      <c r="I13" s="332"/>
      <c r="J13" s="332">
        <f>J14+K14</f>
        <v>418</v>
      </c>
      <c r="K13" s="332"/>
      <c r="L13" s="332">
        <f t="shared" ref="L13" si="11">L14+M14</f>
        <v>431</v>
      </c>
      <c r="M13" s="332"/>
      <c r="N13" s="332">
        <f t="shared" ref="N13" si="12">N14+O14</f>
        <v>0</v>
      </c>
      <c r="O13" s="332"/>
      <c r="P13" s="187"/>
      <c r="Q13" s="1"/>
      <c r="R13" s="1"/>
      <c r="S13" s="1"/>
      <c r="T13" s="1"/>
      <c r="U13" s="1"/>
      <c r="V13" s="1"/>
      <c r="W13" s="1"/>
      <c r="X13" s="1"/>
    </row>
    <row r="14" spans="1:24" x14ac:dyDescent="0.4">
      <c r="A14" s="381"/>
      <c r="B14" s="339"/>
      <c r="C14" s="355"/>
      <c r="D14" s="42">
        <v>97</v>
      </c>
      <c r="E14" s="42">
        <v>209</v>
      </c>
      <c r="F14" s="42">
        <v>134</v>
      </c>
      <c r="G14" s="42">
        <v>234</v>
      </c>
      <c r="H14" s="42">
        <v>143</v>
      </c>
      <c r="I14" s="42">
        <v>241</v>
      </c>
      <c r="J14" s="42">
        <v>156</v>
      </c>
      <c r="K14" s="42">
        <v>262</v>
      </c>
      <c r="L14" s="42">
        <v>157</v>
      </c>
      <c r="M14" s="42">
        <v>274</v>
      </c>
      <c r="N14" s="42"/>
      <c r="O14" s="42"/>
      <c r="P14" s="187"/>
      <c r="Q14" s="1"/>
      <c r="R14" s="1"/>
      <c r="S14" s="1"/>
      <c r="T14" s="1"/>
      <c r="U14" s="1"/>
      <c r="V14" s="1"/>
      <c r="W14" s="1"/>
      <c r="X14" s="1"/>
    </row>
    <row r="15" spans="1:24" x14ac:dyDescent="0.4">
      <c r="A15" s="380"/>
      <c r="B15" s="379" t="s">
        <v>28</v>
      </c>
      <c r="C15" s="357" t="s">
        <v>24</v>
      </c>
      <c r="D15" s="361">
        <f>D16+E16</f>
        <v>5237</v>
      </c>
      <c r="E15" s="361"/>
      <c r="F15" s="361">
        <f t="shared" ref="F15" si="13">F16+G16</f>
        <v>5663</v>
      </c>
      <c r="G15" s="361"/>
      <c r="H15" s="361">
        <f t="shared" ref="H15" si="14">H16+I16</f>
        <v>7080</v>
      </c>
      <c r="I15" s="361"/>
      <c r="J15" s="361">
        <f t="shared" ref="J15" si="15">J16+K16</f>
        <v>7120</v>
      </c>
      <c r="K15" s="361"/>
      <c r="L15" s="361">
        <f t="shared" ref="L15" si="16">L16+M16</f>
        <v>6871</v>
      </c>
      <c r="M15" s="361"/>
      <c r="N15" s="361">
        <f t="shared" ref="N15" si="17">N16+O16</f>
        <v>0</v>
      </c>
      <c r="O15" s="361"/>
      <c r="P15" s="187"/>
      <c r="Q15" s="1"/>
      <c r="R15" s="1"/>
      <c r="S15" s="1"/>
      <c r="T15" s="1"/>
      <c r="U15" s="1"/>
      <c r="V15" s="1"/>
      <c r="W15" s="1"/>
      <c r="X15" s="1"/>
    </row>
    <row r="16" spans="1:24" x14ac:dyDescent="0.4">
      <c r="A16" s="380"/>
      <c r="B16" s="379"/>
      <c r="C16" s="357"/>
      <c r="D16" s="39">
        <v>1262</v>
      </c>
      <c r="E16" s="39">
        <v>3975</v>
      </c>
      <c r="F16" s="39">
        <v>1266</v>
      </c>
      <c r="G16" s="39">
        <v>4397</v>
      </c>
      <c r="H16" s="39">
        <v>1568</v>
      </c>
      <c r="I16" s="39">
        <v>5512</v>
      </c>
      <c r="J16" s="39">
        <v>1693</v>
      </c>
      <c r="K16" s="39">
        <v>5427</v>
      </c>
      <c r="L16" s="39">
        <v>1732</v>
      </c>
      <c r="M16" s="39">
        <v>5139</v>
      </c>
      <c r="N16" s="39"/>
      <c r="O16" s="39"/>
      <c r="P16" s="187"/>
      <c r="Q16" s="1"/>
      <c r="R16" s="1"/>
      <c r="S16" s="1"/>
      <c r="T16" s="1"/>
      <c r="U16" s="1"/>
      <c r="V16" s="1"/>
      <c r="W16" s="1"/>
      <c r="X16" s="1"/>
    </row>
    <row r="17" spans="1:24" x14ac:dyDescent="0.4">
      <c r="A17" s="380"/>
      <c r="B17" s="379"/>
      <c r="C17" s="38" t="s">
        <v>25</v>
      </c>
      <c r="D17" s="40">
        <f>(D16/D$15)*100</f>
        <v>24.097765896505631</v>
      </c>
      <c r="E17" s="40">
        <f>(E16/$D$15)*100</f>
        <v>75.902234103494365</v>
      </c>
      <c r="F17" s="40">
        <f>(F16/F$15)*100</f>
        <v>22.355641885926186</v>
      </c>
      <c r="G17" s="40">
        <f>(G16/F$15)*100</f>
        <v>77.64435811407381</v>
      </c>
      <c r="H17" s="40">
        <f>(H16/H$15)*100</f>
        <v>22.146892655367232</v>
      </c>
      <c r="I17" s="40">
        <f>(I16/H$15)*100</f>
        <v>77.853107344632761</v>
      </c>
      <c r="J17" s="40">
        <f>(J16/J$15)*100</f>
        <v>23.778089887640448</v>
      </c>
      <c r="K17" s="40">
        <f>(K16/J$15)*100</f>
        <v>76.221910112359552</v>
      </c>
      <c r="L17" s="40">
        <f>(L16/L$15)*100</f>
        <v>25.207393392519283</v>
      </c>
      <c r="M17" s="40">
        <f>(M16/L$15)*100</f>
        <v>74.792606607480721</v>
      </c>
      <c r="N17" s="40" t="e">
        <f>(N16/N$15)*100</f>
        <v>#DIV/0!</v>
      </c>
      <c r="O17" s="40" t="e">
        <f>(O16/N$15)*100</f>
        <v>#DIV/0!</v>
      </c>
      <c r="P17" s="187"/>
      <c r="Q17" s="1"/>
      <c r="R17" s="1"/>
      <c r="S17" s="1"/>
      <c r="T17" s="1"/>
      <c r="U17" s="1"/>
      <c r="V17" s="1"/>
      <c r="W17" s="1"/>
      <c r="X17" s="1"/>
    </row>
    <row r="18" spans="1:24" x14ac:dyDescent="0.4">
      <c r="A18" s="381"/>
      <c r="B18" s="339" t="s">
        <v>26</v>
      </c>
      <c r="C18" s="355" t="s">
        <v>24</v>
      </c>
      <c r="D18" s="332">
        <f>D19+E19</f>
        <v>5167</v>
      </c>
      <c r="E18" s="332"/>
      <c r="F18" s="332">
        <f t="shared" ref="F18" si="18">F19+G19</f>
        <v>5592</v>
      </c>
      <c r="G18" s="332"/>
      <c r="H18" s="332">
        <f t="shared" ref="H18" si="19">H19+I19</f>
        <v>7005</v>
      </c>
      <c r="I18" s="332"/>
      <c r="J18" s="332">
        <f t="shared" ref="J18" si="20">J19+K19</f>
        <v>7052</v>
      </c>
      <c r="K18" s="332"/>
      <c r="L18" s="332">
        <f t="shared" ref="L18" si="21">L19+M19</f>
        <v>6805</v>
      </c>
      <c r="M18" s="332"/>
      <c r="N18" s="332">
        <f t="shared" ref="N18" si="22">N19+O19</f>
        <v>0</v>
      </c>
      <c r="O18" s="332"/>
      <c r="P18" s="187"/>
      <c r="Q18" s="1"/>
      <c r="R18" s="1"/>
      <c r="S18" s="1"/>
      <c r="T18" s="1"/>
      <c r="U18" s="1"/>
      <c r="V18" s="1"/>
      <c r="W18" s="1"/>
      <c r="X18" s="1"/>
    </row>
    <row r="19" spans="1:24" x14ac:dyDescent="0.4">
      <c r="A19" s="381"/>
      <c r="B19" s="339"/>
      <c r="C19" s="355"/>
      <c r="D19" s="42">
        <v>1236</v>
      </c>
      <c r="E19" s="42">
        <v>3931</v>
      </c>
      <c r="F19" s="42">
        <v>1237</v>
      </c>
      <c r="G19" s="42">
        <v>4355</v>
      </c>
      <c r="H19" s="42">
        <v>1538</v>
      </c>
      <c r="I19" s="42">
        <v>5467</v>
      </c>
      <c r="J19" s="42">
        <v>1667</v>
      </c>
      <c r="K19" s="42">
        <v>5385</v>
      </c>
      <c r="L19" s="42">
        <v>1707</v>
      </c>
      <c r="M19" s="42">
        <v>5098</v>
      </c>
      <c r="N19" s="42"/>
      <c r="O19" s="42"/>
      <c r="P19" s="187"/>
      <c r="Q19" s="1"/>
      <c r="R19" s="1"/>
      <c r="S19" s="1"/>
      <c r="T19" s="1"/>
      <c r="U19" s="1"/>
      <c r="V19" s="1"/>
      <c r="W19" s="1"/>
      <c r="X19" s="1"/>
    </row>
    <row r="20" spans="1:24" x14ac:dyDescent="0.4">
      <c r="A20" s="381"/>
      <c r="B20" s="339" t="s">
        <v>27</v>
      </c>
      <c r="C20" s="355" t="s">
        <v>24</v>
      </c>
      <c r="D20" s="332">
        <f>D21+E21</f>
        <v>70</v>
      </c>
      <c r="E20" s="332"/>
      <c r="F20" s="332">
        <f t="shared" ref="F20" si="23">F21+G21</f>
        <v>71</v>
      </c>
      <c r="G20" s="332"/>
      <c r="H20" s="332">
        <f t="shared" ref="H20" si="24">H21+I21</f>
        <v>75</v>
      </c>
      <c r="I20" s="332"/>
      <c r="J20" s="332">
        <f t="shared" ref="J20" si="25">J21+K21</f>
        <v>68</v>
      </c>
      <c r="K20" s="332"/>
      <c r="L20" s="332">
        <f t="shared" ref="L20" si="26">L21+M21</f>
        <v>66</v>
      </c>
      <c r="M20" s="332"/>
      <c r="N20" s="332">
        <f t="shared" ref="N20" si="27">N21+O21</f>
        <v>0</v>
      </c>
      <c r="O20" s="332"/>
      <c r="P20" s="187"/>
      <c r="Q20" s="1"/>
      <c r="R20" s="1"/>
      <c r="S20" s="1"/>
      <c r="T20" s="1"/>
      <c r="U20" s="1"/>
      <c r="V20" s="1"/>
      <c r="W20" s="1"/>
      <c r="X20" s="1"/>
    </row>
    <row r="21" spans="1:24" x14ac:dyDescent="0.4">
      <c r="A21" s="381"/>
      <c r="B21" s="339"/>
      <c r="C21" s="355"/>
      <c r="D21" s="42">
        <v>26</v>
      </c>
      <c r="E21" s="42">
        <v>44</v>
      </c>
      <c r="F21" s="42">
        <v>29</v>
      </c>
      <c r="G21" s="42">
        <v>42</v>
      </c>
      <c r="H21" s="42">
        <v>30</v>
      </c>
      <c r="I21" s="42">
        <v>45</v>
      </c>
      <c r="J21" s="42">
        <v>26</v>
      </c>
      <c r="K21" s="42">
        <v>42</v>
      </c>
      <c r="L21" s="42">
        <v>25</v>
      </c>
      <c r="M21" s="42">
        <v>41</v>
      </c>
      <c r="N21" s="42"/>
      <c r="O21" s="42"/>
      <c r="P21" s="187"/>
      <c r="Q21" s="1"/>
      <c r="R21" s="1"/>
      <c r="S21" s="1"/>
      <c r="T21" s="1"/>
      <c r="U21" s="1"/>
      <c r="V21" s="1"/>
      <c r="W21" s="1"/>
      <c r="X21" s="1"/>
    </row>
    <row r="22" spans="1:24" x14ac:dyDescent="0.4">
      <c r="A22" s="43" t="s">
        <v>29</v>
      </c>
      <c r="B22" s="353" t="s">
        <v>30</v>
      </c>
      <c r="C22" s="353"/>
      <c r="D22" s="353"/>
      <c r="E22" s="353"/>
      <c r="F22" s="353"/>
      <c r="G22" s="353"/>
      <c r="H22" s="353"/>
      <c r="I22" s="353"/>
      <c r="J22" s="353"/>
      <c r="K22" s="353"/>
      <c r="L22" s="353"/>
      <c r="M22" s="353"/>
      <c r="N22" s="353"/>
      <c r="O22" s="353"/>
      <c r="P22" s="187"/>
      <c r="Q22" s="1"/>
      <c r="R22" s="1"/>
      <c r="S22" s="1"/>
      <c r="T22" s="1"/>
      <c r="U22" s="1"/>
      <c r="V22" s="1"/>
      <c r="W22" s="1"/>
      <c r="X22" s="1"/>
    </row>
    <row r="23" spans="1:24" x14ac:dyDescent="0.4">
      <c r="A23" s="44"/>
      <c r="B23" s="353" t="s">
        <v>31</v>
      </c>
      <c r="C23" s="353"/>
      <c r="D23" s="353"/>
      <c r="E23" s="353"/>
      <c r="F23" s="353"/>
      <c r="G23" s="353"/>
      <c r="H23" s="353"/>
      <c r="I23" s="353"/>
      <c r="J23" s="353"/>
      <c r="K23" s="353"/>
      <c r="L23" s="353"/>
      <c r="M23" s="353"/>
      <c r="N23" s="353"/>
      <c r="O23" s="353"/>
      <c r="P23" s="187"/>
      <c r="Q23" s="1"/>
      <c r="R23" s="1"/>
      <c r="S23" s="1"/>
      <c r="T23" s="1"/>
      <c r="U23" s="1"/>
      <c r="V23" s="1"/>
      <c r="W23" s="1"/>
      <c r="X23" s="1"/>
    </row>
    <row r="24" spans="1:24" x14ac:dyDescent="0.4">
      <c r="A24" s="387"/>
      <c r="B24" s="356" t="s">
        <v>32</v>
      </c>
      <c r="C24" s="357" t="s">
        <v>24</v>
      </c>
      <c r="D24" s="361">
        <f>D25+E25</f>
        <v>16</v>
      </c>
      <c r="E24" s="361"/>
      <c r="F24" s="361">
        <f t="shared" ref="F24" si="28">F25+G25</f>
        <v>18</v>
      </c>
      <c r="G24" s="361"/>
      <c r="H24" s="361">
        <f t="shared" ref="H24" si="29">H25+I25</f>
        <v>18</v>
      </c>
      <c r="I24" s="361"/>
      <c r="J24" s="361">
        <f t="shared" ref="J24" si="30">J25+K25</f>
        <v>15</v>
      </c>
      <c r="K24" s="361"/>
      <c r="L24" s="361">
        <f t="shared" ref="L24" si="31">L25+M25</f>
        <v>15</v>
      </c>
      <c r="M24" s="361"/>
      <c r="N24" s="361">
        <f t="shared" ref="N24" si="32">N25+O25</f>
        <v>0</v>
      </c>
      <c r="O24" s="361"/>
      <c r="P24" s="187"/>
      <c r="Q24" s="1"/>
      <c r="R24" s="1"/>
      <c r="S24" s="1"/>
      <c r="T24" s="1"/>
      <c r="U24" s="1"/>
      <c r="V24" s="1"/>
      <c r="W24" s="1"/>
      <c r="X24" s="1"/>
    </row>
    <row r="25" spans="1:24" x14ac:dyDescent="0.4">
      <c r="A25" s="387"/>
      <c r="B25" s="356"/>
      <c r="C25" s="357"/>
      <c r="D25" s="39">
        <v>14</v>
      </c>
      <c r="E25" s="39">
        <v>2</v>
      </c>
      <c r="F25" s="39">
        <v>16</v>
      </c>
      <c r="G25" s="39">
        <v>2</v>
      </c>
      <c r="H25" s="39">
        <v>16</v>
      </c>
      <c r="I25" s="39">
        <v>2</v>
      </c>
      <c r="J25" s="39">
        <v>13</v>
      </c>
      <c r="K25" s="39">
        <v>2</v>
      </c>
      <c r="L25" s="39">
        <v>13</v>
      </c>
      <c r="M25" s="39">
        <v>2</v>
      </c>
      <c r="N25" s="39"/>
      <c r="O25" s="39"/>
      <c r="P25" s="187"/>
      <c r="Q25" s="1"/>
      <c r="R25" s="1"/>
      <c r="S25" s="1"/>
      <c r="T25" s="1"/>
      <c r="U25" s="1"/>
      <c r="V25" s="1"/>
      <c r="W25" s="1"/>
      <c r="X25" s="1"/>
    </row>
    <row r="26" spans="1:24" x14ac:dyDescent="0.4">
      <c r="A26" s="387"/>
      <c r="B26" s="356"/>
      <c r="C26" s="372" t="s">
        <v>33</v>
      </c>
      <c r="D26" s="358">
        <f>(D25/D$24)*100</f>
        <v>87.5</v>
      </c>
      <c r="E26" s="358">
        <f>(E25/D$24)*100</f>
        <v>12.5</v>
      </c>
      <c r="F26" s="358">
        <f>(F25/F$24)*100</f>
        <v>88.888888888888886</v>
      </c>
      <c r="G26" s="358">
        <f>(G25/F$24)*100</f>
        <v>11.111111111111111</v>
      </c>
      <c r="H26" s="358">
        <f>(H25/H$24)*100</f>
        <v>88.888888888888886</v>
      </c>
      <c r="I26" s="358">
        <f>(I25/H$24)*100</f>
        <v>11.111111111111111</v>
      </c>
      <c r="J26" s="358">
        <f>(J25/J$24)*100</f>
        <v>86.666666666666671</v>
      </c>
      <c r="K26" s="358">
        <f>(K25/J$24)*100</f>
        <v>13.333333333333334</v>
      </c>
      <c r="L26" s="358">
        <f>(L25/L$24)*100</f>
        <v>86.666666666666671</v>
      </c>
      <c r="M26" s="358">
        <f>(M25/L$24)*100</f>
        <v>13.333333333333334</v>
      </c>
      <c r="N26" s="358" t="e">
        <f>(N25/N$24)*100</f>
        <v>#DIV/0!</v>
      </c>
      <c r="O26" s="358" t="e">
        <f>(O25/N$24)*100</f>
        <v>#DIV/0!</v>
      </c>
      <c r="P26" s="187"/>
      <c r="Q26" s="1"/>
      <c r="R26" s="1"/>
      <c r="S26" s="1"/>
      <c r="T26" s="1"/>
      <c r="U26" s="1"/>
      <c r="V26" s="1"/>
      <c r="W26" s="1"/>
      <c r="X26" s="1"/>
    </row>
    <row r="27" spans="1:24" x14ac:dyDescent="0.4">
      <c r="A27" s="387"/>
      <c r="B27" s="356"/>
      <c r="C27" s="372"/>
      <c r="D27" s="358"/>
      <c r="E27" s="358"/>
      <c r="F27" s="358"/>
      <c r="G27" s="358"/>
      <c r="H27" s="358"/>
      <c r="I27" s="358"/>
      <c r="J27" s="358"/>
      <c r="K27" s="358"/>
      <c r="L27" s="358"/>
      <c r="M27" s="358"/>
      <c r="N27" s="358"/>
      <c r="O27" s="358"/>
      <c r="P27" s="187"/>
      <c r="Q27" s="1"/>
      <c r="R27" s="1"/>
      <c r="S27" s="1"/>
      <c r="T27" s="1"/>
      <c r="U27" s="1"/>
      <c r="V27" s="1"/>
      <c r="W27" s="1"/>
      <c r="X27" s="1"/>
    </row>
    <row r="28" spans="1:24" x14ac:dyDescent="0.4">
      <c r="A28" s="338"/>
      <c r="B28" s="350" t="s">
        <v>34</v>
      </c>
      <c r="C28" s="355" t="s">
        <v>24</v>
      </c>
      <c r="D28" s="332">
        <f>D29+E29</f>
        <v>0</v>
      </c>
      <c r="E28" s="332"/>
      <c r="F28" s="332">
        <f t="shared" ref="F28" si="33">F29+G29</f>
        <v>0</v>
      </c>
      <c r="G28" s="332"/>
      <c r="H28" s="332">
        <f t="shared" ref="H28" si="34">H29+I29</f>
        <v>0</v>
      </c>
      <c r="I28" s="332"/>
      <c r="J28" s="332">
        <f t="shared" ref="J28" si="35">J29+K29</f>
        <v>0</v>
      </c>
      <c r="K28" s="332"/>
      <c r="L28" s="332">
        <f t="shared" ref="L28" si="36">L29+M29</f>
        <v>0</v>
      </c>
      <c r="M28" s="332"/>
      <c r="N28" s="332">
        <f t="shared" ref="N28" si="37">N29+O29</f>
        <v>0</v>
      </c>
      <c r="O28" s="332"/>
      <c r="P28" s="187"/>
      <c r="Q28" s="1"/>
      <c r="R28" s="1"/>
      <c r="S28" s="1"/>
      <c r="T28" s="1"/>
      <c r="U28" s="1"/>
      <c r="V28" s="1"/>
      <c r="W28" s="1"/>
      <c r="X28" s="1"/>
    </row>
    <row r="29" spans="1:24" x14ac:dyDescent="0.4">
      <c r="A29" s="338"/>
      <c r="B29" s="350"/>
      <c r="C29" s="355"/>
      <c r="D29" s="42">
        <v>0</v>
      </c>
      <c r="E29" s="42">
        <v>0</v>
      </c>
      <c r="F29" s="42">
        <v>0</v>
      </c>
      <c r="G29" s="42">
        <v>0</v>
      </c>
      <c r="H29" s="42">
        <v>0</v>
      </c>
      <c r="I29" s="42">
        <v>0</v>
      </c>
      <c r="J29" s="42">
        <v>0</v>
      </c>
      <c r="K29" s="42">
        <v>0</v>
      </c>
      <c r="L29" s="42">
        <v>0</v>
      </c>
      <c r="M29" s="42">
        <v>0</v>
      </c>
      <c r="N29" s="42"/>
      <c r="O29" s="42"/>
      <c r="P29" s="187"/>
      <c r="Q29" s="1"/>
      <c r="R29" s="1"/>
      <c r="S29" s="1"/>
      <c r="T29" s="1"/>
      <c r="U29" s="1"/>
      <c r="V29" s="1"/>
      <c r="W29" s="1"/>
      <c r="X29" s="1"/>
    </row>
    <row r="30" spans="1:24" x14ac:dyDescent="0.4">
      <c r="A30" s="338"/>
      <c r="B30" s="350"/>
      <c r="C30" s="351" t="s">
        <v>33</v>
      </c>
      <c r="D30" s="333">
        <f>(D28/D$24)*100</f>
        <v>0</v>
      </c>
      <c r="E30" s="333"/>
      <c r="F30" s="333">
        <f>(F28/F$24)*100</f>
        <v>0</v>
      </c>
      <c r="G30" s="333"/>
      <c r="H30" s="333">
        <f>(H28/H$24)*100</f>
        <v>0</v>
      </c>
      <c r="I30" s="333"/>
      <c r="J30" s="333">
        <f>(J28/J$24)*100</f>
        <v>0</v>
      </c>
      <c r="K30" s="333"/>
      <c r="L30" s="333">
        <f>(L28/L$24)*100</f>
        <v>0</v>
      </c>
      <c r="M30" s="333"/>
      <c r="N30" s="333" t="e">
        <f>(N28/N$24)*100</f>
        <v>#DIV/0!</v>
      </c>
      <c r="O30" s="333"/>
      <c r="P30" s="187"/>
      <c r="Q30" s="1"/>
      <c r="R30" s="1"/>
      <c r="S30" s="1"/>
      <c r="T30" s="1"/>
      <c r="U30" s="1"/>
      <c r="V30" s="1"/>
      <c r="W30" s="1"/>
      <c r="X30" s="1"/>
    </row>
    <row r="31" spans="1:24" x14ac:dyDescent="0.4">
      <c r="A31" s="338"/>
      <c r="B31" s="350"/>
      <c r="C31" s="351"/>
      <c r="D31" s="48">
        <f>(D29/D$24)*100</f>
        <v>0</v>
      </c>
      <c r="E31" s="48">
        <f>(E29/D$24)*100</f>
        <v>0</v>
      </c>
      <c r="F31" s="48">
        <f>(F29/F$24)*100</f>
        <v>0</v>
      </c>
      <c r="G31" s="48">
        <f>(G29/F$24)*100</f>
        <v>0</v>
      </c>
      <c r="H31" s="48">
        <f>(H29/H$24)*100</f>
        <v>0</v>
      </c>
      <c r="I31" s="48">
        <f>(I29/H$24)*100</f>
        <v>0</v>
      </c>
      <c r="J31" s="48">
        <f>(J29/J$24)*100</f>
        <v>0</v>
      </c>
      <c r="K31" s="48">
        <f>(K29/J$24)*100</f>
        <v>0</v>
      </c>
      <c r="L31" s="48">
        <f>(L29/L$24)*100</f>
        <v>0</v>
      </c>
      <c r="M31" s="48">
        <f>(M29/L$24)*100</f>
        <v>0</v>
      </c>
      <c r="N31" s="48" t="e">
        <f>(N29/N$24)*100</f>
        <v>#DIV/0!</v>
      </c>
      <c r="O31" s="48" t="e">
        <f>(O29/N$24)*100</f>
        <v>#DIV/0!</v>
      </c>
      <c r="P31" s="187"/>
      <c r="Q31" s="1"/>
      <c r="R31" s="1"/>
      <c r="S31" s="1"/>
      <c r="T31" s="1"/>
      <c r="U31" s="1"/>
      <c r="V31" s="1"/>
      <c r="W31" s="1"/>
      <c r="X31" s="1"/>
    </row>
    <row r="32" spans="1:24" x14ac:dyDescent="0.4">
      <c r="A32" s="338"/>
      <c r="B32" s="350" t="s">
        <v>35</v>
      </c>
      <c r="C32" s="355" t="s">
        <v>24</v>
      </c>
      <c r="D32" s="332">
        <f>D33+E33</f>
        <v>1</v>
      </c>
      <c r="E32" s="332"/>
      <c r="F32" s="332">
        <f t="shared" ref="F32" si="38">F33+G33</f>
        <v>1</v>
      </c>
      <c r="G32" s="332"/>
      <c r="H32" s="332">
        <f t="shared" ref="H32" si="39">H33+I33</f>
        <v>1</v>
      </c>
      <c r="I32" s="332"/>
      <c r="J32" s="332">
        <f t="shared" ref="J32" si="40">J33+K33</f>
        <v>1</v>
      </c>
      <c r="K32" s="332"/>
      <c r="L32" s="332">
        <f t="shared" ref="L32" si="41">L33+M33</f>
        <v>1</v>
      </c>
      <c r="M32" s="332"/>
      <c r="N32" s="332">
        <f t="shared" ref="N32" si="42">N33+O33</f>
        <v>0</v>
      </c>
      <c r="O32" s="332"/>
      <c r="P32" s="187"/>
      <c r="Q32" s="1"/>
      <c r="R32" s="1"/>
      <c r="S32" s="1"/>
      <c r="T32" s="1"/>
      <c r="U32" s="1"/>
      <c r="V32" s="1"/>
      <c r="W32" s="1"/>
      <c r="X32" s="1"/>
    </row>
    <row r="33" spans="1:24" x14ac:dyDescent="0.4">
      <c r="A33" s="338"/>
      <c r="B33" s="350"/>
      <c r="C33" s="355"/>
      <c r="D33" s="42">
        <v>1</v>
      </c>
      <c r="E33" s="42">
        <v>0</v>
      </c>
      <c r="F33" s="42">
        <v>1</v>
      </c>
      <c r="G33" s="42">
        <v>0</v>
      </c>
      <c r="H33" s="42">
        <v>1</v>
      </c>
      <c r="I33" s="42">
        <v>0</v>
      </c>
      <c r="J33" s="42">
        <v>1</v>
      </c>
      <c r="K33" s="42">
        <v>0</v>
      </c>
      <c r="L33" s="42">
        <v>1</v>
      </c>
      <c r="M33" s="42">
        <v>0</v>
      </c>
      <c r="N33" s="42"/>
      <c r="O33" s="42"/>
      <c r="P33" s="187"/>
      <c r="Q33" s="1"/>
      <c r="R33" s="1"/>
      <c r="S33" s="1"/>
      <c r="T33" s="1"/>
      <c r="U33" s="1"/>
      <c r="V33" s="1"/>
      <c r="W33" s="1"/>
      <c r="X33" s="1"/>
    </row>
    <row r="34" spans="1:24" x14ac:dyDescent="0.4">
      <c r="A34" s="338"/>
      <c r="B34" s="350"/>
      <c r="C34" s="351" t="s">
        <v>33</v>
      </c>
      <c r="D34" s="333">
        <f>(D32/D$24)*100</f>
        <v>6.25</v>
      </c>
      <c r="E34" s="333"/>
      <c r="F34" s="333">
        <f>(F32/F$24)*100</f>
        <v>5.5555555555555554</v>
      </c>
      <c r="G34" s="333"/>
      <c r="H34" s="333">
        <f>(H32/H$24)*100</f>
        <v>5.5555555555555554</v>
      </c>
      <c r="I34" s="333"/>
      <c r="J34" s="333">
        <f>(J32/J$24)*100</f>
        <v>6.666666666666667</v>
      </c>
      <c r="K34" s="333"/>
      <c r="L34" s="333">
        <f>(L32/L$24)*100</f>
        <v>6.666666666666667</v>
      </c>
      <c r="M34" s="333"/>
      <c r="N34" s="333" t="e">
        <f>(N32/N$24)*100</f>
        <v>#DIV/0!</v>
      </c>
      <c r="O34" s="333"/>
      <c r="P34" s="187"/>
      <c r="Q34" s="1"/>
      <c r="R34" s="1"/>
      <c r="S34" s="1"/>
      <c r="T34" s="1"/>
      <c r="U34" s="1"/>
      <c r="V34" s="1"/>
      <c r="W34" s="1"/>
      <c r="X34" s="1"/>
    </row>
    <row r="35" spans="1:24" x14ac:dyDescent="0.4">
      <c r="A35" s="338"/>
      <c r="B35" s="350"/>
      <c r="C35" s="351"/>
      <c r="D35" s="48">
        <f>(D33/D$24)*100</f>
        <v>6.25</v>
      </c>
      <c r="E35" s="48">
        <f>(E33/D$24)*100</f>
        <v>0</v>
      </c>
      <c r="F35" s="48">
        <f>(F33/F$24)*100</f>
        <v>5.5555555555555554</v>
      </c>
      <c r="G35" s="48">
        <f>(G33/F$24)*100</f>
        <v>0</v>
      </c>
      <c r="H35" s="48">
        <f>(H33/H$24)*100</f>
        <v>5.5555555555555554</v>
      </c>
      <c r="I35" s="48">
        <f>(I33/H$24)*100</f>
        <v>0</v>
      </c>
      <c r="J35" s="48">
        <f>(J33/J$24)*100</f>
        <v>6.666666666666667</v>
      </c>
      <c r="K35" s="48">
        <f>(K33/J$24)*100</f>
        <v>0</v>
      </c>
      <c r="L35" s="48">
        <f>(L33/L$24)*100</f>
        <v>6.666666666666667</v>
      </c>
      <c r="M35" s="48">
        <f>(M33/L$24)*100</f>
        <v>0</v>
      </c>
      <c r="N35" s="48" t="e">
        <f>(N33/N$24)*100</f>
        <v>#DIV/0!</v>
      </c>
      <c r="O35" s="48" t="e">
        <f>(O33/N$24)*100</f>
        <v>#DIV/0!</v>
      </c>
      <c r="P35" s="187"/>
      <c r="Q35" s="1"/>
      <c r="R35" s="1"/>
      <c r="S35" s="1"/>
      <c r="T35" s="1"/>
      <c r="U35" s="1"/>
      <c r="V35" s="1"/>
      <c r="W35" s="1"/>
      <c r="X35" s="1"/>
    </row>
    <row r="36" spans="1:24" x14ac:dyDescent="0.4">
      <c r="A36" s="338"/>
      <c r="B36" s="350" t="s">
        <v>36</v>
      </c>
      <c r="C36" s="355" t="s">
        <v>24</v>
      </c>
      <c r="D36" s="332">
        <f>D37+E37</f>
        <v>15</v>
      </c>
      <c r="E36" s="332"/>
      <c r="F36" s="332">
        <f t="shared" ref="F36" si="43">F37+G37</f>
        <v>17</v>
      </c>
      <c r="G36" s="332"/>
      <c r="H36" s="332">
        <f t="shared" ref="H36" si="44">H37+I37</f>
        <v>17</v>
      </c>
      <c r="I36" s="332"/>
      <c r="J36" s="332">
        <f t="shared" ref="J36" si="45">J37+K37</f>
        <v>14</v>
      </c>
      <c r="K36" s="332"/>
      <c r="L36" s="332">
        <f t="shared" ref="L36" si="46">L37+M37</f>
        <v>14</v>
      </c>
      <c r="M36" s="332"/>
      <c r="N36" s="332">
        <f t="shared" ref="N36" si="47">N37+O37</f>
        <v>0</v>
      </c>
      <c r="O36" s="332"/>
      <c r="P36" s="187"/>
      <c r="Q36" s="1"/>
      <c r="R36" s="1"/>
      <c r="S36" s="1"/>
      <c r="T36" s="1"/>
      <c r="U36" s="1"/>
      <c r="V36" s="1"/>
      <c r="W36" s="1"/>
      <c r="X36" s="1"/>
    </row>
    <row r="37" spans="1:24" x14ac:dyDescent="0.4">
      <c r="A37" s="338"/>
      <c r="B37" s="350"/>
      <c r="C37" s="355"/>
      <c r="D37" s="42">
        <v>13</v>
      </c>
      <c r="E37" s="42">
        <v>2</v>
      </c>
      <c r="F37" s="42">
        <v>15</v>
      </c>
      <c r="G37" s="42">
        <v>2</v>
      </c>
      <c r="H37" s="42">
        <v>15</v>
      </c>
      <c r="I37" s="42">
        <v>2</v>
      </c>
      <c r="J37" s="42">
        <v>12</v>
      </c>
      <c r="K37" s="42">
        <v>2</v>
      </c>
      <c r="L37" s="42">
        <v>12</v>
      </c>
      <c r="M37" s="42">
        <v>2</v>
      </c>
      <c r="N37" s="42"/>
      <c r="O37" s="42"/>
      <c r="P37" s="187"/>
      <c r="Q37" s="1"/>
      <c r="R37" s="1"/>
      <c r="S37" s="1"/>
      <c r="T37" s="1"/>
      <c r="U37" s="1"/>
      <c r="V37" s="1"/>
      <c r="W37" s="1"/>
      <c r="X37" s="1"/>
    </row>
    <row r="38" spans="1:24" ht="21.75" customHeight="1" x14ac:dyDescent="0.4">
      <c r="A38" s="338"/>
      <c r="B38" s="350"/>
      <c r="C38" s="351" t="s">
        <v>33</v>
      </c>
      <c r="D38" s="333">
        <f>(D36/D$24)*100</f>
        <v>93.75</v>
      </c>
      <c r="E38" s="333"/>
      <c r="F38" s="333">
        <f>(F36/F$24)*100</f>
        <v>94.444444444444443</v>
      </c>
      <c r="G38" s="333"/>
      <c r="H38" s="333">
        <f>(H36/H$24)*100</f>
        <v>94.444444444444443</v>
      </c>
      <c r="I38" s="333"/>
      <c r="J38" s="333">
        <f>(J36/J$24)*100</f>
        <v>93.333333333333329</v>
      </c>
      <c r="K38" s="333"/>
      <c r="L38" s="333">
        <f>(L36/L$24)*100</f>
        <v>93.333333333333329</v>
      </c>
      <c r="M38" s="333"/>
      <c r="N38" s="333" t="e">
        <f>(N36/N$24)*100</f>
        <v>#DIV/0!</v>
      </c>
      <c r="O38" s="333"/>
      <c r="P38" s="187"/>
      <c r="Q38" s="1"/>
      <c r="R38" s="1"/>
      <c r="S38" s="1"/>
      <c r="T38" s="1"/>
      <c r="U38" s="1"/>
      <c r="V38" s="1"/>
      <c r="W38" s="1"/>
      <c r="X38" s="1"/>
    </row>
    <row r="39" spans="1:24" x14ac:dyDescent="0.4">
      <c r="A39" s="338"/>
      <c r="B39" s="350"/>
      <c r="C39" s="351"/>
      <c r="D39" s="48">
        <f>(D37/D$24)*100</f>
        <v>81.25</v>
      </c>
      <c r="E39" s="48">
        <f>(E37/D$24)*100</f>
        <v>12.5</v>
      </c>
      <c r="F39" s="48">
        <f>(F37/F$24)*100</f>
        <v>83.333333333333343</v>
      </c>
      <c r="G39" s="48">
        <f>(G37/F$24)*100</f>
        <v>11.111111111111111</v>
      </c>
      <c r="H39" s="48">
        <f>(H37/H$24)*100</f>
        <v>83.333333333333343</v>
      </c>
      <c r="I39" s="48">
        <f>(I37/H$24)*100</f>
        <v>11.111111111111111</v>
      </c>
      <c r="J39" s="48">
        <f>(J37/J$24)*100</f>
        <v>80</v>
      </c>
      <c r="K39" s="48">
        <f>(K37/J$24)*100</f>
        <v>13.333333333333334</v>
      </c>
      <c r="L39" s="48">
        <f>(L37/L$24)*100</f>
        <v>80</v>
      </c>
      <c r="M39" s="48">
        <f>(M37/L$24)*100</f>
        <v>13.333333333333334</v>
      </c>
      <c r="N39" s="48" t="e">
        <f>(N37/N$24)*100</f>
        <v>#DIV/0!</v>
      </c>
      <c r="O39" s="48" t="e">
        <f>(O37/N$24)*100</f>
        <v>#DIV/0!</v>
      </c>
      <c r="P39" s="187"/>
      <c r="Q39" s="1"/>
      <c r="R39" s="1"/>
      <c r="S39" s="1"/>
      <c r="T39" s="1"/>
      <c r="U39" s="1"/>
      <c r="V39" s="1"/>
      <c r="W39" s="1"/>
      <c r="X39" s="1"/>
    </row>
    <row r="40" spans="1:24" x14ac:dyDescent="0.4">
      <c r="A40" s="49"/>
      <c r="B40" s="353" t="s">
        <v>37</v>
      </c>
      <c r="C40" s="353"/>
      <c r="D40" s="353"/>
      <c r="E40" s="353"/>
      <c r="F40" s="353"/>
      <c r="G40" s="353"/>
      <c r="H40" s="353"/>
      <c r="I40" s="353"/>
      <c r="J40" s="353"/>
      <c r="K40" s="353"/>
      <c r="L40" s="353"/>
      <c r="M40" s="353"/>
      <c r="N40" s="353"/>
      <c r="O40" s="353"/>
      <c r="P40" s="187"/>
      <c r="Q40" s="1"/>
      <c r="R40" s="1"/>
      <c r="S40" s="1"/>
      <c r="T40" s="1"/>
      <c r="U40" s="1"/>
      <c r="V40" s="1"/>
      <c r="W40" s="1"/>
      <c r="X40" s="1"/>
    </row>
    <row r="41" spans="1:24" ht="21.75" customHeight="1" x14ac:dyDescent="0.4">
      <c r="A41" s="388"/>
      <c r="B41" s="378" t="s">
        <v>38</v>
      </c>
      <c r="C41" s="366" t="s">
        <v>24</v>
      </c>
      <c r="D41" s="363">
        <f>D42+E42</f>
        <v>31096</v>
      </c>
      <c r="E41" s="363"/>
      <c r="F41" s="363">
        <f t="shared" ref="F41" si="48">F42+G42</f>
        <v>30844</v>
      </c>
      <c r="G41" s="363"/>
      <c r="H41" s="363">
        <f t="shared" ref="H41" si="49">H42+I42</f>
        <v>33403</v>
      </c>
      <c r="I41" s="363"/>
      <c r="J41" s="363">
        <f t="shared" ref="J41" si="50">J42+K42</f>
        <v>36332</v>
      </c>
      <c r="K41" s="363"/>
      <c r="L41" s="363">
        <f t="shared" ref="L41" si="51">L42+M42</f>
        <v>36988</v>
      </c>
      <c r="M41" s="363"/>
      <c r="N41" s="363">
        <f t="shared" ref="N41" si="52">N42+O42</f>
        <v>0</v>
      </c>
      <c r="O41" s="363"/>
      <c r="P41" s="187"/>
      <c r="Q41" s="1"/>
      <c r="R41" s="1"/>
      <c r="S41" s="1"/>
      <c r="T41" s="1"/>
      <c r="U41" s="1"/>
      <c r="V41" s="1"/>
      <c r="W41" s="1"/>
      <c r="X41" s="1"/>
    </row>
    <row r="42" spans="1:24" x14ac:dyDescent="0.4">
      <c r="A42" s="388"/>
      <c r="B42" s="378"/>
      <c r="C42" s="366"/>
      <c r="D42" s="50">
        <v>5415</v>
      </c>
      <c r="E42" s="50">
        <v>25681</v>
      </c>
      <c r="F42" s="50">
        <v>5338</v>
      </c>
      <c r="G42" s="50">
        <v>25506</v>
      </c>
      <c r="H42" s="50">
        <v>5754</v>
      </c>
      <c r="I42" s="50">
        <v>27649</v>
      </c>
      <c r="J42" s="50">
        <v>6125</v>
      </c>
      <c r="K42" s="50">
        <v>30207</v>
      </c>
      <c r="L42" s="50">
        <v>6111</v>
      </c>
      <c r="M42" s="50">
        <v>30877</v>
      </c>
      <c r="N42" s="50"/>
      <c r="O42" s="50"/>
      <c r="P42" s="187"/>
      <c r="Q42" s="1"/>
      <c r="R42" s="1"/>
      <c r="S42" s="1"/>
      <c r="T42" s="1"/>
      <c r="U42" s="1"/>
      <c r="V42" s="1"/>
      <c r="W42" s="1"/>
      <c r="X42" s="1"/>
    </row>
    <row r="43" spans="1:24" x14ac:dyDescent="0.4">
      <c r="A43" s="388"/>
      <c r="B43" s="378"/>
      <c r="C43" s="375" t="s">
        <v>39</v>
      </c>
      <c r="D43" s="362">
        <f>(D42/D$41)*100</f>
        <v>17.41381528170826</v>
      </c>
      <c r="E43" s="362">
        <f>(E42/D$41)*100</f>
        <v>82.586184718291747</v>
      </c>
      <c r="F43" s="362">
        <f t="shared" ref="F43" si="53">(F42/F$41)*100</f>
        <v>17.306445337829075</v>
      </c>
      <c r="G43" s="362">
        <f t="shared" ref="G43" si="54">(G42/F$41)*100</f>
        <v>82.693554662170925</v>
      </c>
      <c r="H43" s="362">
        <f>(H42/H$41)*100</f>
        <v>17.225997664880399</v>
      </c>
      <c r="I43" s="362">
        <f>(I42/H$41)*100</f>
        <v>82.774002335119604</v>
      </c>
      <c r="J43" s="362">
        <f t="shared" ref="J43:N43" si="55">(J42/J$41)*100</f>
        <v>16.858416822635693</v>
      </c>
      <c r="K43" s="362">
        <v>83.13</v>
      </c>
      <c r="L43" s="362">
        <f t="shared" ref="L43" si="56">(L42/L$41)*100</f>
        <v>16.521574564723693</v>
      </c>
      <c r="M43" s="362">
        <f t="shared" ref="M43" si="57">(M42/L$41)*100</f>
        <v>83.478425435276307</v>
      </c>
      <c r="N43" s="362" t="e">
        <f t="shared" si="55"/>
        <v>#DIV/0!</v>
      </c>
      <c r="O43" s="362" t="e">
        <f t="shared" ref="O43" si="58">(O42/N$41)*100</f>
        <v>#DIV/0!</v>
      </c>
      <c r="P43" s="334" t="s">
        <v>40</v>
      </c>
      <c r="Q43" s="1"/>
      <c r="R43" s="1"/>
      <c r="S43" s="1"/>
      <c r="T43" s="1"/>
      <c r="U43" s="1"/>
      <c r="V43" s="1"/>
      <c r="W43" s="1"/>
      <c r="X43" s="1"/>
    </row>
    <row r="44" spans="1:24" x14ac:dyDescent="0.4">
      <c r="A44" s="388"/>
      <c r="B44" s="378"/>
      <c r="C44" s="375"/>
      <c r="D44" s="362"/>
      <c r="E44" s="362"/>
      <c r="F44" s="362"/>
      <c r="G44" s="362"/>
      <c r="H44" s="362"/>
      <c r="I44" s="362"/>
      <c r="J44" s="362"/>
      <c r="K44" s="362"/>
      <c r="L44" s="362"/>
      <c r="M44" s="362"/>
      <c r="N44" s="362"/>
      <c r="O44" s="362"/>
      <c r="P44" s="335"/>
      <c r="Q44" s="1"/>
      <c r="R44" s="1"/>
      <c r="S44" s="1"/>
      <c r="T44" s="1"/>
      <c r="U44" s="1"/>
      <c r="V44" s="1"/>
      <c r="W44" s="1"/>
      <c r="X44" s="1"/>
    </row>
    <row r="45" spans="1:24" x14ac:dyDescent="0.4">
      <c r="A45" s="389"/>
      <c r="B45" s="384" t="s">
        <v>41</v>
      </c>
      <c r="C45" s="367" t="s">
        <v>24</v>
      </c>
      <c r="D45" s="365">
        <f>D46+E46</f>
        <v>1270</v>
      </c>
      <c r="E45" s="365"/>
      <c r="F45" s="365">
        <f t="shared" ref="F45" si="59">F46+G46</f>
        <v>1120</v>
      </c>
      <c r="G45" s="365"/>
      <c r="H45" s="365">
        <f t="shared" ref="H45" si="60">H46+I46</f>
        <v>1396</v>
      </c>
      <c r="I45" s="365"/>
      <c r="J45" s="365">
        <f t="shared" ref="J45" si="61">J46+K46</f>
        <v>1458</v>
      </c>
      <c r="K45" s="365"/>
      <c r="L45" s="365">
        <f t="shared" ref="L45" si="62">L46+M46</f>
        <v>1284</v>
      </c>
      <c r="M45" s="365"/>
      <c r="N45" s="365">
        <f t="shared" ref="N45" si="63">N46+O46</f>
        <v>0</v>
      </c>
      <c r="O45" s="365"/>
      <c r="P45" s="187"/>
      <c r="Q45" s="1"/>
      <c r="R45" s="1"/>
      <c r="S45" s="1"/>
      <c r="T45" s="1"/>
      <c r="U45" s="1"/>
      <c r="V45" s="1"/>
      <c r="W45" s="1"/>
      <c r="X45" s="1"/>
    </row>
    <row r="46" spans="1:24" x14ac:dyDescent="0.4">
      <c r="A46" s="389"/>
      <c r="B46" s="384"/>
      <c r="C46" s="367"/>
      <c r="D46" s="52">
        <v>398</v>
      </c>
      <c r="E46" s="52">
        <v>872</v>
      </c>
      <c r="F46" s="52">
        <v>333</v>
      </c>
      <c r="G46" s="52">
        <v>787</v>
      </c>
      <c r="H46" s="52">
        <v>437</v>
      </c>
      <c r="I46" s="52">
        <v>959</v>
      </c>
      <c r="J46" s="52">
        <v>446</v>
      </c>
      <c r="K46" s="52">
        <v>1012</v>
      </c>
      <c r="L46" s="52">
        <v>411</v>
      </c>
      <c r="M46" s="52">
        <v>873</v>
      </c>
      <c r="N46" s="52"/>
      <c r="O46" s="52"/>
      <c r="P46" s="187"/>
      <c r="Q46" s="1"/>
      <c r="R46" s="1"/>
      <c r="S46" s="1"/>
      <c r="T46" s="1"/>
      <c r="U46" s="1"/>
      <c r="V46" s="1"/>
      <c r="W46" s="1"/>
      <c r="X46" s="1"/>
    </row>
    <row r="47" spans="1:24" ht="21.75" customHeight="1" x14ac:dyDescent="0.4">
      <c r="A47" s="389"/>
      <c r="B47" s="384"/>
      <c r="C47" s="360" t="s">
        <v>42</v>
      </c>
      <c r="D47" s="359">
        <f>(D46/D$45)*100</f>
        <v>31.338582677165356</v>
      </c>
      <c r="E47" s="359">
        <f>(E46/D$45)*100</f>
        <v>68.661417322834652</v>
      </c>
      <c r="F47" s="359">
        <f t="shared" ref="F47" si="64">(F46/F$45)*100</f>
        <v>29.732142857142858</v>
      </c>
      <c r="G47" s="359">
        <f t="shared" ref="G47" si="65">(G46/F$45)*100</f>
        <v>70.267857142857139</v>
      </c>
      <c r="H47" s="359">
        <f>(H46/H$45)*100</f>
        <v>31.303724928366762</v>
      </c>
      <c r="I47" s="359">
        <f>(I46/H$45)*100</f>
        <v>68.696275071633238</v>
      </c>
      <c r="J47" s="359">
        <f t="shared" ref="J47:N47" si="66">(J46/J$45)*100</f>
        <v>30.589849108367627</v>
      </c>
      <c r="K47" s="359">
        <f t="shared" ref="K47" si="67">(K46/J$45)*100</f>
        <v>69.41015089163237</v>
      </c>
      <c r="L47" s="359">
        <f t="shared" ref="L47" si="68">(L46/L$45)*100</f>
        <v>32.009345794392523</v>
      </c>
      <c r="M47" s="359">
        <f t="shared" ref="M47" si="69">(M46/L$45)*100</f>
        <v>67.990654205607484</v>
      </c>
      <c r="N47" s="359" t="e">
        <f t="shared" si="66"/>
        <v>#DIV/0!</v>
      </c>
      <c r="O47" s="359" t="e">
        <f t="shared" ref="O47" si="70">(O46/N$45)*100</f>
        <v>#DIV/0!</v>
      </c>
      <c r="P47" s="330" t="s">
        <v>43</v>
      </c>
      <c r="Q47" s="1"/>
      <c r="R47" s="1"/>
      <c r="S47" s="1"/>
      <c r="T47" s="1"/>
      <c r="U47" s="1"/>
      <c r="V47" s="1"/>
      <c r="W47" s="1"/>
      <c r="X47" s="1"/>
    </row>
    <row r="48" spans="1:24" x14ac:dyDescent="0.4">
      <c r="A48" s="389"/>
      <c r="B48" s="384"/>
      <c r="C48" s="360"/>
      <c r="D48" s="359"/>
      <c r="E48" s="359"/>
      <c r="F48" s="359"/>
      <c r="G48" s="359"/>
      <c r="H48" s="359"/>
      <c r="I48" s="359"/>
      <c r="J48" s="359"/>
      <c r="K48" s="359"/>
      <c r="L48" s="359"/>
      <c r="M48" s="359"/>
      <c r="N48" s="359"/>
      <c r="O48" s="359"/>
      <c r="P48" s="331"/>
      <c r="Q48" s="1"/>
      <c r="R48" s="1"/>
      <c r="S48" s="1"/>
      <c r="T48" s="1"/>
      <c r="U48" s="1"/>
      <c r="V48" s="1"/>
      <c r="W48" s="1"/>
      <c r="X48" s="1"/>
    </row>
    <row r="49" spans="1:24" x14ac:dyDescent="0.4">
      <c r="A49" s="387"/>
      <c r="B49" s="379" t="s">
        <v>44</v>
      </c>
      <c r="C49" s="357" t="s">
        <v>24</v>
      </c>
      <c r="D49" s="361">
        <f>D50+E50</f>
        <v>14</v>
      </c>
      <c r="E49" s="361"/>
      <c r="F49" s="361">
        <f t="shared" ref="F49" si="71">F50+G50</f>
        <v>16</v>
      </c>
      <c r="G49" s="361"/>
      <c r="H49" s="361">
        <f t="shared" ref="H49" si="72">H50+I50</f>
        <v>12</v>
      </c>
      <c r="I49" s="361"/>
      <c r="J49" s="361">
        <f t="shared" ref="J49" si="73">J50+K50</f>
        <v>13</v>
      </c>
      <c r="K49" s="361"/>
      <c r="L49" s="361">
        <f t="shared" ref="L49" si="74">L50+M50</f>
        <v>13</v>
      </c>
      <c r="M49" s="361"/>
      <c r="N49" s="361">
        <f t="shared" ref="N49" si="75">N50+O50</f>
        <v>0</v>
      </c>
      <c r="O49" s="361"/>
      <c r="P49" s="292"/>
      <c r="Q49" s="1"/>
      <c r="R49" s="1"/>
      <c r="S49" s="1"/>
      <c r="T49" s="1"/>
      <c r="U49" s="1"/>
      <c r="V49" s="1"/>
      <c r="W49" s="1"/>
      <c r="X49" s="1"/>
    </row>
    <row r="50" spans="1:24" x14ac:dyDescent="0.4">
      <c r="A50" s="387"/>
      <c r="B50" s="379"/>
      <c r="C50" s="357"/>
      <c r="D50" s="39">
        <v>12</v>
      </c>
      <c r="E50" s="39">
        <v>2</v>
      </c>
      <c r="F50" s="39">
        <v>14</v>
      </c>
      <c r="G50" s="39">
        <v>2</v>
      </c>
      <c r="H50" s="39">
        <v>10</v>
      </c>
      <c r="I50" s="39">
        <v>2</v>
      </c>
      <c r="J50" s="39">
        <v>10</v>
      </c>
      <c r="K50" s="39">
        <v>3</v>
      </c>
      <c r="L50" s="39">
        <v>10</v>
      </c>
      <c r="M50" s="39">
        <v>3</v>
      </c>
      <c r="N50" s="39"/>
      <c r="O50" s="39"/>
      <c r="P50" s="292"/>
      <c r="Q50" s="1"/>
      <c r="R50" s="1"/>
      <c r="S50" s="1"/>
      <c r="T50" s="1"/>
      <c r="U50" s="1"/>
      <c r="V50" s="1"/>
      <c r="W50" s="1"/>
      <c r="X50" s="1"/>
    </row>
    <row r="51" spans="1:24" ht="21.75" customHeight="1" x14ac:dyDescent="0.4">
      <c r="A51" s="387"/>
      <c r="B51" s="379"/>
      <c r="C51" s="372" t="s">
        <v>42</v>
      </c>
      <c r="D51" s="358">
        <f>(D50/D$49)*100</f>
        <v>85.714285714285708</v>
      </c>
      <c r="E51" s="358">
        <f>(E50/D$49)*100</f>
        <v>14.285714285714285</v>
      </c>
      <c r="F51" s="358">
        <f>(F50/F$49)*100</f>
        <v>87.5</v>
      </c>
      <c r="G51" s="358">
        <f>(G50/F$49)*100</f>
        <v>12.5</v>
      </c>
      <c r="H51" s="358">
        <f>(H50/H$49)*100</f>
        <v>83.333333333333343</v>
      </c>
      <c r="I51" s="358">
        <f>(I50/H$49)*100</f>
        <v>16.666666666666664</v>
      </c>
      <c r="J51" s="358">
        <f>(J50/J$49)*100</f>
        <v>76.923076923076934</v>
      </c>
      <c r="K51" s="358">
        <f>(K50/J$49)*100</f>
        <v>23.076923076923077</v>
      </c>
      <c r="L51" s="358">
        <f>(L50/L$49)*100</f>
        <v>76.923076923076934</v>
      </c>
      <c r="M51" s="358">
        <f>(M50/L$49)*100</f>
        <v>23.076923076923077</v>
      </c>
      <c r="N51" s="358" t="e">
        <f>(N50/N$49)*100</f>
        <v>#DIV/0!</v>
      </c>
      <c r="O51" s="358" t="e">
        <f>(O50/N$49)*100</f>
        <v>#DIV/0!</v>
      </c>
      <c r="P51" s="330" t="s">
        <v>45</v>
      </c>
      <c r="Q51" s="1"/>
      <c r="R51" s="1"/>
      <c r="S51" s="1"/>
      <c r="T51" s="1"/>
      <c r="U51" s="1"/>
      <c r="V51" s="1"/>
      <c r="W51" s="1"/>
      <c r="X51" s="1"/>
    </row>
    <row r="52" spans="1:24" x14ac:dyDescent="0.4">
      <c r="A52" s="387"/>
      <c r="B52" s="379"/>
      <c r="C52" s="372"/>
      <c r="D52" s="358"/>
      <c r="E52" s="358"/>
      <c r="F52" s="358"/>
      <c r="G52" s="358"/>
      <c r="H52" s="358"/>
      <c r="I52" s="358"/>
      <c r="J52" s="358"/>
      <c r="K52" s="358"/>
      <c r="L52" s="358"/>
      <c r="M52" s="358"/>
      <c r="N52" s="358"/>
      <c r="O52" s="358"/>
      <c r="P52" s="331"/>
      <c r="Q52" s="1"/>
      <c r="R52" s="1"/>
      <c r="S52" s="1"/>
      <c r="T52" s="1"/>
      <c r="U52" s="1"/>
      <c r="V52" s="1"/>
      <c r="W52" s="1"/>
      <c r="X52" s="1"/>
    </row>
    <row r="53" spans="1:24" x14ac:dyDescent="0.4">
      <c r="A53" s="338"/>
      <c r="B53" s="350" t="s">
        <v>34</v>
      </c>
      <c r="C53" s="355" t="s">
        <v>24</v>
      </c>
      <c r="D53" s="332">
        <f>D54+E54</f>
        <v>0</v>
      </c>
      <c r="E53" s="332"/>
      <c r="F53" s="332">
        <f t="shared" ref="F53" si="76">F54+G54</f>
        <v>0</v>
      </c>
      <c r="G53" s="332"/>
      <c r="H53" s="332">
        <f t="shared" ref="H53" si="77">H54+I54</f>
        <v>0</v>
      </c>
      <c r="I53" s="332"/>
      <c r="J53" s="332">
        <f t="shared" ref="J53" si="78">J54+K54</f>
        <v>0</v>
      </c>
      <c r="K53" s="332"/>
      <c r="L53" s="332">
        <f t="shared" ref="L53" si="79">L54+M54</f>
        <v>0</v>
      </c>
      <c r="M53" s="332"/>
      <c r="N53" s="332">
        <f t="shared" ref="N53" si="80">N54+O54</f>
        <v>0</v>
      </c>
      <c r="O53" s="332"/>
      <c r="P53" s="187"/>
      <c r="Q53" s="1"/>
      <c r="R53" s="1"/>
      <c r="S53" s="1"/>
      <c r="T53" s="1"/>
      <c r="U53" s="1"/>
      <c r="V53" s="1"/>
      <c r="W53" s="1"/>
      <c r="X53" s="1"/>
    </row>
    <row r="54" spans="1:24" x14ac:dyDescent="0.4">
      <c r="A54" s="338"/>
      <c r="B54" s="350"/>
      <c r="C54" s="355"/>
      <c r="D54" s="42">
        <v>0</v>
      </c>
      <c r="E54" s="42">
        <v>0</v>
      </c>
      <c r="F54" s="42">
        <v>0</v>
      </c>
      <c r="G54" s="42">
        <v>0</v>
      </c>
      <c r="H54" s="42">
        <v>0</v>
      </c>
      <c r="I54" s="42">
        <v>0</v>
      </c>
      <c r="J54" s="42">
        <v>0</v>
      </c>
      <c r="K54" s="42">
        <v>0</v>
      </c>
      <c r="L54" s="42">
        <v>0</v>
      </c>
      <c r="M54" s="42">
        <v>0</v>
      </c>
      <c r="N54" s="42"/>
      <c r="O54" s="42"/>
      <c r="P54" s="187"/>
      <c r="Q54" s="1"/>
      <c r="R54" s="1"/>
      <c r="S54" s="1"/>
      <c r="T54" s="1"/>
      <c r="U54" s="1"/>
      <c r="V54" s="1"/>
      <c r="W54" s="1"/>
      <c r="X54" s="1"/>
    </row>
    <row r="55" spans="1:24" ht="21.75" customHeight="1" x14ac:dyDescent="0.4">
      <c r="A55" s="338"/>
      <c r="B55" s="350"/>
      <c r="C55" s="351" t="s">
        <v>42</v>
      </c>
      <c r="D55" s="333">
        <f>(D53/D$49)*100</f>
        <v>0</v>
      </c>
      <c r="E55" s="333"/>
      <c r="F55" s="333">
        <f>(F53/F$49)*100</f>
        <v>0</v>
      </c>
      <c r="G55" s="333"/>
      <c r="H55" s="333">
        <f>(H53/H$49)*100</f>
        <v>0</v>
      </c>
      <c r="I55" s="333"/>
      <c r="J55" s="333">
        <f>(J53/J$49)*100</f>
        <v>0</v>
      </c>
      <c r="K55" s="333"/>
      <c r="L55" s="333">
        <f>(L53/L$49)*100</f>
        <v>0</v>
      </c>
      <c r="M55" s="333"/>
      <c r="N55" s="333" t="e">
        <f>(N53/N$49)*100</f>
        <v>#DIV/0!</v>
      </c>
      <c r="O55" s="333"/>
      <c r="P55" s="187"/>
      <c r="Q55" s="1"/>
      <c r="R55" s="1"/>
      <c r="S55" s="1"/>
      <c r="T55" s="1"/>
      <c r="U55" s="1"/>
      <c r="V55" s="1"/>
      <c r="W55" s="1"/>
      <c r="X55" s="1"/>
    </row>
    <row r="56" spans="1:24" ht="21.75" customHeight="1" x14ac:dyDescent="0.4">
      <c r="A56" s="338"/>
      <c r="B56" s="350"/>
      <c r="C56" s="351"/>
      <c r="D56" s="48">
        <f>(D54/D$49)*100</f>
        <v>0</v>
      </c>
      <c r="E56" s="48">
        <f>(E54/D$49)*100</f>
        <v>0</v>
      </c>
      <c r="F56" s="48">
        <f>(F54/F$49)*100</f>
        <v>0</v>
      </c>
      <c r="G56" s="48">
        <f>(G54/F$49)*100</f>
        <v>0</v>
      </c>
      <c r="H56" s="48">
        <f>(H54/H$49)*100</f>
        <v>0</v>
      </c>
      <c r="I56" s="48">
        <f>(I54/H$49)*100</f>
        <v>0</v>
      </c>
      <c r="J56" s="48">
        <f>(J54/J$49)*100</f>
        <v>0</v>
      </c>
      <c r="K56" s="48">
        <f>(K54/J$49)*100</f>
        <v>0</v>
      </c>
      <c r="L56" s="48">
        <f>(L54/L$49)*100</f>
        <v>0</v>
      </c>
      <c r="M56" s="48">
        <f>(M54/L$49)*100</f>
        <v>0</v>
      </c>
      <c r="N56" s="48" t="e">
        <f>(N54/N$49)*100</f>
        <v>#DIV/0!</v>
      </c>
      <c r="O56" s="48" t="e">
        <f>(O54/N$49)*100</f>
        <v>#DIV/0!</v>
      </c>
      <c r="P56" s="187"/>
      <c r="Q56" s="1"/>
      <c r="R56" s="1"/>
      <c r="S56" s="1"/>
      <c r="T56" s="1"/>
      <c r="U56" s="1"/>
      <c r="V56" s="1"/>
      <c r="W56" s="1"/>
      <c r="X56" s="1"/>
    </row>
    <row r="57" spans="1:24" x14ac:dyDescent="0.4">
      <c r="A57" s="338"/>
      <c r="B57" s="350" t="s">
        <v>35</v>
      </c>
      <c r="C57" s="355" t="s">
        <v>24</v>
      </c>
      <c r="D57" s="332">
        <f>D58+E58</f>
        <v>1</v>
      </c>
      <c r="E57" s="332"/>
      <c r="F57" s="332">
        <f t="shared" ref="F57" si="81">F58+G58</f>
        <v>2</v>
      </c>
      <c r="G57" s="332"/>
      <c r="H57" s="332">
        <f t="shared" ref="H57" si="82">H58+I58</f>
        <v>1</v>
      </c>
      <c r="I57" s="332"/>
      <c r="J57" s="332">
        <f t="shared" ref="J57" si="83">J58+K58</f>
        <v>1</v>
      </c>
      <c r="K57" s="332"/>
      <c r="L57" s="332">
        <f t="shared" ref="L57" si="84">L58+M58</f>
        <v>1</v>
      </c>
      <c r="M57" s="332"/>
      <c r="N57" s="332">
        <f t="shared" ref="N57" si="85">N58+O58</f>
        <v>0</v>
      </c>
      <c r="O57" s="332"/>
      <c r="P57" s="187"/>
      <c r="Q57" s="1"/>
      <c r="R57" s="1"/>
      <c r="S57" s="1"/>
      <c r="T57" s="1"/>
      <c r="U57" s="1"/>
      <c r="V57" s="1"/>
      <c r="W57" s="1"/>
      <c r="X57" s="1"/>
    </row>
    <row r="58" spans="1:24" x14ac:dyDescent="0.4">
      <c r="A58" s="338"/>
      <c r="B58" s="350"/>
      <c r="C58" s="355"/>
      <c r="D58" s="42">
        <v>1</v>
      </c>
      <c r="E58" s="42">
        <v>0</v>
      </c>
      <c r="F58" s="42">
        <v>2</v>
      </c>
      <c r="G58" s="42">
        <v>0</v>
      </c>
      <c r="H58" s="42">
        <v>1</v>
      </c>
      <c r="I58" s="42">
        <v>0</v>
      </c>
      <c r="J58" s="42">
        <v>1</v>
      </c>
      <c r="K58" s="42">
        <v>0</v>
      </c>
      <c r="L58" s="42">
        <v>1</v>
      </c>
      <c r="M58" s="42">
        <v>0</v>
      </c>
      <c r="N58" s="42"/>
      <c r="O58" s="42"/>
      <c r="P58" s="187"/>
      <c r="Q58" s="1"/>
      <c r="R58" s="1"/>
      <c r="S58" s="1"/>
      <c r="T58" s="1"/>
      <c r="U58" s="1"/>
      <c r="V58" s="1"/>
      <c r="W58" s="1"/>
      <c r="X58" s="1"/>
    </row>
    <row r="59" spans="1:24" x14ac:dyDescent="0.4">
      <c r="A59" s="338"/>
      <c r="B59" s="350"/>
      <c r="C59" s="351" t="s">
        <v>42</v>
      </c>
      <c r="D59" s="333">
        <f>(D57/D$49)*100</f>
        <v>7.1428571428571423</v>
      </c>
      <c r="E59" s="333"/>
      <c r="F59" s="333">
        <f>(F57/F$49)*100</f>
        <v>12.5</v>
      </c>
      <c r="G59" s="333"/>
      <c r="H59" s="333">
        <f>(H57/H$49)*100</f>
        <v>8.3333333333333321</v>
      </c>
      <c r="I59" s="333"/>
      <c r="J59" s="333">
        <f>(J57/J$49)*100</f>
        <v>7.6923076923076925</v>
      </c>
      <c r="K59" s="333"/>
      <c r="L59" s="333">
        <f>(L57/L$49)*100</f>
        <v>7.6923076923076925</v>
      </c>
      <c r="M59" s="333"/>
      <c r="N59" s="333" t="e">
        <f>(N57/N$49)*100</f>
        <v>#DIV/0!</v>
      </c>
      <c r="O59" s="333"/>
      <c r="P59" s="187"/>
      <c r="Q59" s="1"/>
      <c r="R59" s="1"/>
      <c r="S59" s="1"/>
      <c r="T59" s="1"/>
      <c r="U59" s="1"/>
      <c r="V59" s="1"/>
      <c r="W59" s="1"/>
      <c r="X59" s="1"/>
    </row>
    <row r="60" spans="1:24" x14ac:dyDescent="0.4">
      <c r="A60" s="338"/>
      <c r="B60" s="350"/>
      <c r="C60" s="351"/>
      <c r="D60" s="48">
        <f>(D58/D$49)*100</f>
        <v>7.1428571428571423</v>
      </c>
      <c r="E60" s="48">
        <f>(E58/D$49)*100</f>
        <v>0</v>
      </c>
      <c r="F60" s="48">
        <f>(F58/F$49)*100</f>
        <v>12.5</v>
      </c>
      <c r="G60" s="48">
        <f>(G58/F$49)*100</f>
        <v>0</v>
      </c>
      <c r="H60" s="48">
        <f>(H58/H$49)*100</f>
        <v>8.3333333333333321</v>
      </c>
      <c r="I60" s="48">
        <f>(I58/H$49)*100</f>
        <v>0</v>
      </c>
      <c r="J60" s="48">
        <f>(J58/J$49)*100</f>
        <v>7.6923076923076925</v>
      </c>
      <c r="K60" s="48">
        <f>(K58/J$49)*100</f>
        <v>0</v>
      </c>
      <c r="L60" s="48">
        <f>(L58/L$49)*100</f>
        <v>7.6923076923076925</v>
      </c>
      <c r="M60" s="48">
        <f>(M58/L$49)*100</f>
        <v>0</v>
      </c>
      <c r="N60" s="48" t="e">
        <f>(N58/N$49)*100</f>
        <v>#DIV/0!</v>
      </c>
      <c r="O60" s="48" t="e">
        <f>(O58/N$49)*100</f>
        <v>#DIV/0!</v>
      </c>
      <c r="P60" s="187"/>
      <c r="Q60" s="1"/>
      <c r="R60" s="1"/>
      <c r="S60" s="1"/>
      <c r="T60" s="1"/>
      <c r="U60" s="1"/>
      <c r="V60" s="1"/>
      <c r="W60" s="1"/>
      <c r="X60" s="1"/>
    </row>
    <row r="61" spans="1:24" x14ac:dyDescent="0.4">
      <c r="A61" s="338"/>
      <c r="B61" s="350" t="s">
        <v>36</v>
      </c>
      <c r="C61" s="355" t="s">
        <v>24</v>
      </c>
      <c r="D61" s="332">
        <f>D62+E62</f>
        <v>13</v>
      </c>
      <c r="E61" s="332"/>
      <c r="F61" s="332">
        <f t="shared" ref="F61" si="86">F62+G62</f>
        <v>14</v>
      </c>
      <c r="G61" s="332"/>
      <c r="H61" s="332">
        <f t="shared" ref="H61" si="87">H62+I62</f>
        <v>11</v>
      </c>
      <c r="I61" s="332"/>
      <c r="J61" s="332">
        <f t="shared" ref="J61" si="88">J62+K62</f>
        <v>12</v>
      </c>
      <c r="K61" s="332"/>
      <c r="L61" s="332">
        <f t="shared" ref="L61" si="89">L62+M62</f>
        <v>12</v>
      </c>
      <c r="M61" s="332"/>
      <c r="N61" s="332">
        <f t="shared" ref="N61" si="90">N62+O62</f>
        <v>0</v>
      </c>
      <c r="O61" s="332"/>
      <c r="P61" s="187"/>
      <c r="Q61" s="1"/>
      <c r="R61" s="1"/>
      <c r="S61" s="1"/>
      <c r="T61" s="1"/>
      <c r="U61" s="1"/>
      <c r="V61" s="1"/>
      <c r="W61" s="1"/>
      <c r="X61" s="1"/>
    </row>
    <row r="62" spans="1:24" x14ac:dyDescent="0.4">
      <c r="A62" s="338"/>
      <c r="B62" s="350"/>
      <c r="C62" s="355"/>
      <c r="D62" s="42">
        <v>11</v>
      </c>
      <c r="E62" s="42">
        <v>2</v>
      </c>
      <c r="F62" s="42">
        <v>12</v>
      </c>
      <c r="G62" s="42">
        <v>2</v>
      </c>
      <c r="H62" s="42">
        <v>9</v>
      </c>
      <c r="I62" s="42">
        <v>2</v>
      </c>
      <c r="J62" s="42">
        <v>9</v>
      </c>
      <c r="K62" s="42">
        <v>3</v>
      </c>
      <c r="L62" s="42">
        <v>9</v>
      </c>
      <c r="M62" s="42">
        <v>3</v>
      </c>
      <c r="N62" s="42"/>
      <c r="O62" s="42"/>
      <c r="P62" s="187"/>
      <c r="Q62" s="1"/>
      <c r="R62" s="1"/>
      <c r="S62" s="1"/>
      <c r="T62" s="1"/>
      <c r="U62" s="1"/>
      <c r="V62" s="1"/>
      <c r="W62" s="1"/>
      <c r="X62" s="1"/>
    </row>
    <row r="63" spans="1:24" x14ac:dyDescent="0.4">
      <c r="A63" s="338"/>
      <c r="B63" s="350"/>
      <c r="C63" s="351" t="s">
        <v>42</v>
      </c>
      <c r="D63" s="333">
        <f>(D61/D$49)*100</f>
        <v>92.857142857142861</v>
      </c>
      <c r="E63" s="333"/>
      <c r="F63" s="333">
        <f>(F61/F$49)*100</f>
        <v>87.5</v>
      </c>
      <c r="G63" s="333"/>
      <c r="H63" s="333">
        <f>(H61/H$49)*100</f>
        <v>91.666666666666657</v>
      </c>
      <c r="I63" s="333"/>
      <c r="J63" s="333">
        <f>(J61/J$49)*100</f>
        <v>92.307692307692307</v>
      </c>
      <c r="K63" s="333"/>
      <c r="L63" s="333">
        <f>(L61/L$49)*100</f>
        <v>92.307692307692307</v>
      </c>
      <c r="M63" s="333"/>
      <c r="N63" s="333" t="e">
        <f>(N61/N$49)*100</f>
        <v>#DIV/0!</v>
      </c>
      <c r="O63" s="333"/>
      <c r="P63" s="187"/>
      <c r="Q63" s="1"/>
      <c r="R63" s="1"/>
      <c r="S63" s="1"/>
      <c r="T63" s="1"/>
      <c r="U63" s="1"/>
      <c r="V63" s="1"/>
      <c r="W63" s="1"/>
      <c r="X63" s="1"/>
    </row>
    <row r="64" spans="1:24" x14ac:dyDescent="0.4">
      <c r="A64" s="338"/>
      <c r="B64" s="350"/>
      <c r="C64" s="351"/>
      <c r="D64" s="48">
        <f>(D62/D$49)*100</f>
        <v>78.571428571428569</v>
      </c>
      <c r="E64" s="48">
        <f>(E62/D$49)*100</f>
        <v>14.285714285714285</v>
      </c>
      <c r="F64" s="48">
        <f>(F62/F$49)*100</f>
        <v>75</v>
      </c>
      <c r="G64" s="48">
        <f>(G62/F$49)*100</f>
        <v>12.5</v>
      </c>
      <c r="H64" s="48">
        <f>(H62/H$49)*100</f>
        <v>75</v>
      </c>
      <c r="I64" s="48">
        <f>(I62/H$49)*100</f>
        <v>16.666666666666664</v>
      </c>
      <c r="J64" s="48">
        <f>(J62/J$49)*100</f>
        <v>69.230769230769226</v>
      </c>
      <c r="K64" s="48">
        <f>(K62/J$49)*100</f>
        <v>23.076923076923077</v>
      </c>
      <c r="L64" s="48">
        <f>(L62/L$49)*100</f>
        <v>69.230769230769226</v>
      </c>
      <c r="M64" s="48">
        <f>(M62/L$49)*100</f>
        <v>23.076923076923077</v>
      </c>
      <c r="N64" s="48" t="e">
        <f>(N62/N$49)*100</f>
        <v>#DIV/0!</v>
      </c>
      <c r="O64" s="48" t="e">
        <f>(O62/N$49)*100</f>
        <v>#DIV/0!</v>
      </c>
      <c r="P64" s="187"/>
      <c r="Q64" s="1"/>
      <c r="R64" s="1"/>
      <c r="S64" s="1"/>
      <c r="T64" s="1"/>
      <c r="U64" s="1"/>
      <c r="V64" s="1"/>
      <c r="W64" s="1"/>
      <c r="X64" s="1"/>
    </row>
    <row r="65" spans="1:24" x14ac:dyDescent="0.4">
      <c r="A65" s="387"/>
      <c r="B65" s="379" t="s">
        <v>46</v>
      </c>
      <c r="C65" s="357" t="s">
        <v>24</v>
      </c>
      <c r="D65" s="361">
        <f>D66+E66</f>
        <v>237</v>
      </c>
      <c r="E65" s="361"/>
      <c r="F65" s="361">
        <f t="shared" ref="F65" si="91">F66+G66</f>
        <v>256</v>
      </c>
      <c r="G65" s="361"/>
      <c r="H65" s="361">
        <f t="shared" ref="H65" si="92">H66+I66</f>
        <v>283</v>
      </c>
      <c r="I65" s="361"/>
      <c r="J65" s="361">
        <f t="shared" ref="J65" si="93">J66+K66</f>
        <v>283</v>
      </c>
      <c r="K65" s="361"/>
      <c r="L65" s="361">
        <f t="shared" ref="L65" si="94">L66+M66</f>
        <v>191</v>
      </c>
      <c r="M65" s="361"/>
      <c r="N65" s="361">
        <f t="shared" ref="N65" si="95">N66+O66</f>
        <v>0</v>
      </c>
      <c r="O65" s="361"/>
      <c r="P65" s="187"/>
      <c r="Q65" s="1"/>
      <c r="R65" s="1"/>
      <c r="S65" s="1"/>
      <c r="T65" s="1"/>
      <c r="U65" s="1"/>
      <c r="V65" s="1"/>
      <c r="W65" s="1"/>
      <c r="X65" s="1"/>
    </row>
    <row r="66" spans="1:24" x14ac:dyDescent="0.4">
      <c r="A66" s="387"/>
      <c r="B66" s="379"/>
      <c r="C66" s="357"/>
      <c r="D66" s="39">
        <v>121</v>
      </c>
      <c r="E66" s="39">
        <v>116</v>
      </c>
      <c r="F66" s="39">
        <v>118</v>
      </c>
      <c r="G66" s="39">
        <v>138</v>
      </c>
      <c r="H66" s="39">
        <v>145</v>
      </c>
      <c r="I66" s="39">
        <v>138</v>
      </c>
      <c r="J66" s="39">
        <v>137</v>
      </c>
      <c r="K66" s="39">
        <v>146</v>
      </c>
      <c r="L66" s="39">
        <v>113</v>
      </c>
      <c r="M66" s="39">
        <v>78</v>
      </c>
      <c r="N66" s="39"/>
      <c r="O66" s="39"/>
      <c r="P66" s="187"/>
      <c r="Q66" s="1"/>
      <c r="R66" s="1"/>
      <c r="S66" s="1"/>
      <c r="T66" s="1"/>
      <c r="U66" s="1"/>
      <c r="V66" s="1"/>
      <c r="W66" s="1"/>
      <c r="X66" s="1"/>
    </row>
    <row r="67" spans="1:24" ht="21.75" customHeight="1" x14ac:dyDescent="0.4">
      <c r="A67" s="387"/>
      <c r="B67" s="379"/>
      <c r="C67" s="372" t="s">
        <v>42</v>
      </c>
      <c r="D67" s="358">
        <f>(D66/D$65)*100</f>
        <v>51.054852320675103</v>
      </c>
      <c r="E67" s="358">
        <f>(E66/D$65)*100</f>
        <v>48.945147679324897</v>
      </c>
      <c r="F67" s="358">
        <f>(F66/F$65)*100</f>
        <v>46.09375</v>
      </c>
      <c r="G67" s="358">
        <f>(G66/F$65)*100</f>
        <v>53.90625</v>
      </c>
      <c r="H67" s="358">
        <f>(H66/H$65)*100</f>
        <v>51.236749116607768</v>
      </c>
      <c r="I67" s="358">
        <f>(I66/H$65)*100</f>
        <v>48.763250883392232</v>
      </c>
      <c r="J67" s="358">
        <f>(J66/J$65)*100</f>
        <v>48.409893992932865</v>
      </c>
      <c r="K67" s="358">
        <f>(K66/J$65)*100</f>
        <v>51.590106007067135</v>
      </c>
      <c r="L67" s="358">
        <f>(L66/L$65)*100</f>
        <v>59.162303664921467</v>
      </c>
      <c r="M67" s="358">
        <f>(M66/L$65)*100</f>
        <v>40.837696335078533</v>
      </c>
      <c r="N67" s="358" t="e">
        <f>(N66/N$65)*100</f>
        <v>#DIV/0!</v>
      </c>
      <c r="O67" s="358" t="e">
        <f>(O66/N$65)*100</f>
        <v>#DIV/0!</v>
      </c>
      <c r="P67" s="187"/>
      <c r="Q67" s="1"/>
      <c r="R67" s="1"/>
      <c r="S67" s="1"/>
      <c r="T67" s="1"/>
      <c r="U67" s="1"/>
      <c r="V67" s="1"/>
      <c r="W67" s="1"/>
      <c r="X67" s="1"/>
    </row>
    <row r="68" spans="1:24" x14ac:dyDescent="0.4">
      <c r="A68" s="387"/>
      <c r="B68" s="379"/>
      <c r="C68" s="372"/>
      <c r="D68" s="358"/>
      <c r="E68" s="358"/>
      <c r="F68" s="358"/>
      <c r="G68" s="358"/>
      <c r="H68" s="358"/>
      <c r="I68" s="358"/>
      <c r="J68" s="358"/>
      <c r="K68" s="358"/>
      <c r="L68" s="358"/>
      <c r="M68" s="358"/>
      <c r="N68" s="358"/>
      <c r="O68" s="358"/>
      <c r="P68" s="187"/>
      <c r="Q68" s="1"/>
      <c r="R68" s="1"/>
      <c r="S68" s="1"/>
      <c r="T68" s="1"/>
      <c r="U68" s="1"/>
      <c r="V68" s="1"/>
      <c r="W68" s="1"/>
      <c r="X68" s="1"/>
    </row>
    <row r="69" spans="1:24" x14ac:dyDescent="0.4">
      <c r="A69" s="338"/>
      <c r="B69" s="350" t="s">
        <v>34</v>
      </c>
      <c r="C69" s="355" t="s">
        <v>24</v>
      </c>
      <c r="D69" s="332">
        <f>D70+E70</f>
        <v>0</v>
      </c>
      <c r="E69" s="332"/>
      <c r="F69" s="332">
        <f t="shared" ref="F69" si="96">F70+G70</f>
        <v>0</v>
      </c>
      <c r="G69" s="332"/>
      <c r="H69" s="332">
        <f t="shared" ref="H69" si="97">H70+I70</f>
        <v>0</v>
      </c>
      <c r="I69" s="332"/>
      <c r="J69" s="332">
        <f t="shared" ref="J69" si="98">J70+K70</f>
        <v>0</v>
      </c>
      <c r="K69" s="332"/>
      <c r="L69" s="332">
        <f t="shared" ref="L69" si="99">L70+M70</f>
        <v>0</v>
      </c>
      <c r="M69" s="332"/>
      <c r="N69" s="332">
        <f t="shared" ref="N69" si="100">N70+O70</f>
        <v>0</v>
      </c>
      <c r="O69" s="332"/>
      <c r="P69" s="187"/>
      <c r="Q69" s="1"/>
      <c r="R69" s="1"/>
      <c r="S69" s="1"/>
      <c r="T69" s="1"/>
      <c r="U69" s="1"/>
      <c r="V69" s="1"/>
      <c r="W69" s="1"/>
      <c r="X69" s="1"/>
    </row>
    <row r="70" spans="1:24" x14ac:dyDescent="0.4">
      <c r="A70" s="338"/>
      <c r="B70" s="350"/>
      <c r="C70" s="355"/>
      <c r="D70" s="42">
        <v>0</v>
      </c>
      <c r="E70" s="42">
        <v>0</v>
      </c>
      <c r="F70" s="42">
        <v>0</v>
      </c>
      <c r="G70" s="42">
        <v>0</v>
      </c>
      <c r="H70" s="42">
        <v>0</v>
      </c>
      <c r="I70" s="42">
        <v>0</v>
      </c>
      <c r="J70" s="42">
        <v>0</v>
      </c>
      <c r="K70" s="42">
        <v>0</v>
      </c>
      <c r="L70" s="42">
        <v>0</v>
      </c>
      <c r="M70" s="42">
        <v>0</v>
      </c>
      <c r="N70" s="42"/>
      <c r="O70" s="42"/>
      <c r="P70" s="187"/>
      <c r="Q70" s="1"/>
      <c r="R70" s="1"/>
      <c r="S70" s="1"/>
      <c r="T70" s="1"/>
      <c r="U70" s="1"/>
      <c r="V70" s="1"/>
      <c r="W70" s="1"/>
      <c r="X70" s="1"/>
    </row>
    <row r="71" spans="1:24" ht="21.75" customHeight="1" x14ac:dyDescent="0.4">
      <c r="A71" s="338"/>
      <c r="B71" s="350"/>
      <c r="C71" s="351" t="s">
        <v>42</v>
      </c>
      <c r="D71" s="333">
        <f>(D69/D$65)*100</f>
        <v>0</v>
      </c>
      <c r="E71" s="333"/>
      <c r="F71" s="333">
        <f>(F69/F$65)*100</f>
        <v>0</v>
      </c>
      <c r="G71" s="333"/>
      <c r="H71" s="333">
        <f>(H69/H$65)*100</f>
        <v>0</v>
      </c>
      <c r="I71" s="333"/>
      <c r="J71" s="333">
        <f>(J69/J$65)*100</f>
        <v>0</v>
      </c>
      <c r="K71" s="333"/>
      <c r="L71" s="333">
        <f>(L69/L$65)*100</f>
        <v>0</v>
      </c>
      <c r="M71" s="333"/>
      <c r="N71" s="333" t="e">
        <f>(N69/N$65)*100</f>
        <v>#DIV/0!</v>
      </c>
      <c r="O71" s="333"/>
      <c r="P71" s="187"/>
      <c r="Q71" s="1"/>
      <c r="R71" s="1"/>
      <c r="S71" s="1"/>
      <c r="T71" s="1"/>
      <c r="U71" s="1"/>
      <c r="V71" s="1"/>
      <c r="W71" s="1"/>
      <c r="X71" s="1"/>
    </row>
    <row r="72" spans="1:24" x14ac:dyDescent="0.4">
      <c r="A72" s="338"/>
      <c r="B72" s="350"/>
      <c r="C72" s="351"/>
      <c r="D72" s="48">
        <f>(D70/D$65)*100</f>
        <v>0</v>
      </c>
      <c r="E72" s="48">
        <f>(E70/D$65)*100</f>
        <v>0</v>
      </c>
      <c r="F72" s="48">
        <f>(F70/F$65)*100</f>
        <v>0</v>
      </c>
      <c r="G72" s="48">
        <f>(G70/F$65)*100</f>
        <v>0</v>
      </c>
      <c r="H72" s="48">
        <f>(H70/H$65)*100</f>
        <v>0</v>
      </c>
      <c r="I72" s="48">
        <f>(I70/H$65)*100</f>
        <v>0</v>
      </c>
      <c r="J72" s="48">
        <f>(J70/J$65)*100</f>
        <v>0</v>
      </c>
      <c r="K72" s="48">
        <f>(K70/J$65)*100</f>
        <v>0</v>
      </c>
      <c r="L72" s="48">
        <f>(L70/L$65)*100</f>
        <v>0</v>
      </c>
      <c r="M72" s="48">
        <f>(M70/L$65)*100</f>
        <v>0</v>
      </c>
      <c r="N72" s="48" t="e">
        <f>(N70/N$65)*100</f>
        <v>#DIV/0!</v>
      </c>
      <c r="O72" s="48" t="e">
        <f>(O70/N$65)*100</f>
        <v>#DIV/0!</v>
      </c>
      <c r="P72" s="187"/>
      <c r="Q72" s="1"/>
      <c r="R72" s="1"/>
      <c r="S72" s="1"/>
      <c r="T72" s="1"/>
      <c r="U72" s="1"/>
      <c r="V72" s="1"/>
      <c r="W72" s="1"/>
      <c r="X72" s="1"/>
    </row>
    <row r="73" spans="1:24" x14ac:dyDescent="0.4">
      <c r="A73" s="338"/>
      <c r="B73" s="350" t="s">
        <v>35</v>
      </c>
      <c r="C73" s="355" t="s">
        <v>24</v>
      </c>
      <c r="D73" s="332">
        <f>D74+E74</f>
        <v>90</v>
      </c>
      <c r="E73" s="332"/>
      <c r="F73" s="332">
        <f t="shared" ref="F73" si="101">F74+G74</f>
        <v>85</v>
      </c>
      <c r="G73" s="332"/>
      <c r="H73" s="332">
        <f t="shared" ref="H73" si="102">H74+I74</f>
        <v>106</v>
      </c>
      <c r="I73" s="332"/>
      <c r="J73" s="332">
        <f t="shared" ref="J73" si="103">J74+K74</f>
        <v>82</v>
      </c>
      <c r="K73" s="332"/>
      <c r="L73" s="332">
        <f t="shared" ref="L73" si="104">L74+M74</f>
        <v>54</v>
      </c>
      <c r="M73" s="332"/>
      <c r="N73" s="332">
        <f t="shared" ref="N73" si="105">N74+O74</f>
        <v>0</v>
      </c>
      <c r="O73" s="332"/>
      <c r="P73" s="187"/>
      <c r="Q73" s="1"/>
      <c r="R73" s="1"/>
      <c r="S73" s="1"/>
      <c r="T73" s="1"/>
      <c r="U73" s="1"/>
      <c r="V73" s="1"/>
      <c r="W73" s="1"/>
      <c r="X73" s="1"/>
    </row>
    <row r="74" spans="1:24" x14ac:dyDescent="0.4">
      <c r="A74" s="338"/>
      <c r="B74" s="350"/>
      <c r="C74" s="355"/>
      <c r="D74" s="42">
        <v>45</v>
      </c>
      <c r="E74" s="42">
        <v>45</v>
      </c>
      <c r="F74" s="42">
        <v>33</v>
      </c>
      <c r="G74" s="42">
        <v>52</v>
      </c>
      <c r="H74" s="42">
        <v>55</v>
      </c>
      <c r="I74" s="42">
        <v>51</v>
      </c>
      <c r="J74" s="42">
        <v>44</v>
      </c>
      <c r="K74" s="42">
        <v>38</v>
      </c>
      <c r="L74" s="42">
        <v>34</v>
      </c>
      <c r="M74" s="42">
        <v>20</v>
      </c>
      <c r="N74" s="42"/>
      <c r="O74" s="42"/>
      <c r="P74" s="187"/>
      <c r="Q74" s="1"/>
      <c r="R74" s="1"/>
      <c r="S74" s="1"/>
      <c r="T74" s="1"/>
      <c r="U74" s="1"/>
      <c r="V74" s="1"/>
      <c r="W74" s="1"/>
      <c r="X74" s="1"/>
    </row>
    <row r="75" spans="1:24" ht="21.75" customHeight="1" x14ac:dyDescent="0.4">
      <c r="A75" s="338"/>
      <c r="B75" s="350"/>
      <c r="C75" s="351" t="s">
        <v>42</v>
      </c>
      <c r="D75" s="333">
        <f>(D73/D$65)*100</f>
        <v>37.974683544303801</v>
      </c>
      <c r="E75" s="333"/>
      <c r="F75" s="333">
        <f>(F73/F$65)*100</f>
        <v>33.203125</v>
      </c>
      <c r="G75" s="333"/>
      <c r="H75" s="333">
        <f>(H73/H$65)*100</f>
        <v>37.455830388692576</v>
      </c>
      <c r="I75" s="333"/>
      <c r="J75" s="333">
        <f>(J73/J$65)*100</f>
        <v>28.975265017667844</v>
      </c>
      <c r="K75" s="333"/>
      <c r="L75" s="333">
        <f>(L73/L$65)*100</f>
        <v>28.272251308900525</v>
      </c>
      <c r="M75" s="333"/>
      <c r="N75" s="333" t="e">
        <f>(N73/N$65)*100</f>
        <v>#DIV/0!</v>
      </c>
      <c r="O75" s="333"/>
      <c r="P75" s="187"/>
      <c r="Q75" s="1"/>
      <c r="R75" s="1"/>
      <c r="S75" s="1"/>
      <c r="T75" s="1"/>
      <c r="U75" s="1"/>
      <c r="V75" s="1"/>
      <c r="W75" s="1"/>
      <c r="X75" s="1"/>
    </row>
    <row r="76" spans="1:24" x14ac:dyDescent="0.4">
      <c r="A76" s="338"/>
      <c r="B76" s="350"/>
      <c r="C76" s="351"/>
      <c r="D76" s="48">
        <f>(D74/D$65)*100</f>
        <v>18.9873417721519</v>
      </c>
      <c r="E76" s="48">
        <f>(E74/D$65)*100</f>
        <v>18.9873417721519</v>
      </c>
      <c r="F76" s="48">
        <f>(F74/F$65)*100</f>
        <v>12.890625</v>
      </c>
      <c r="G76" s="48">
        <f>(G74/F$65)*100</f>
        <v>20.3125</v>
      </c>
      <c r="H76" s="48">
        <f>(H74/H$65)*100</f>
        <v>19.434628975265017</v>
      </c>
      <c r="I76" s="48">
        <f>(I74/H$65)*100</f>
        <v>18.021201413427562</v>
      </c>
      <c r="J76" s="48">
        <f>(J74/J$65)*100</f>
        <v>15.547703180212014</v>
      </c>
      <c r="K76" s="48">
        <f>(K74/J$65)*100</f>
        <v>13.427561837455832</v>
      </c>
      <c r="L76" s="48">
        <f>(L74/L$65)*100</f>
        <v>17.801047120418847</v>
      </c>
      <c r="M76" s="48">
        <f>(M74/L$65)*100</f>
        <v>10.471204188481675</v>
      </c>
      <c r="N76" s="48" t="e">
        <f>(N74/N$65)*100</f>
        <v>#DIV/0!</v>
      </c>
      <c r="O76" s="48" t="e">
        <f>(O74/N$65)*100</f>
        <v>#DIV/0!</v>
      </c>
      <c r="P76" s="187"/>
      <c r="Q76" s="1"/>
      <c r="R76" s="1"/>
      <c r="S76" s="1"/>
      <c r="T76" s="1"/>
      <c r="U76" s="1"/>
      <c r="V76" s="1"/>
      <c r="W76" s="1"/>
      <c r="X76" s="1"/>
    </row>
    <row r="77" spans="1:24" x14ac:dyDescent="0.4">
      <c r="A77" s="338"/>
      <c r="B77" s="350" t="s">
        <v>36</v>
      </c>
      <c r="C77" s="355" t="s">
        <v>24</v>
      </c>
      <c r="D77" s="332">
        <f>D78+E78</f>
        <v>147</v>
      </c>
      <c r="E77" s="332"/>
      <c r="F77" s="332">
        <f t="shared" ref="F77" si="106">F78+G78</f>
        <v>171</v>
      </c>
      <c r="G77" s="332"/>
      <c r="H77" s="332">
        <f t="shared" ref="H77" si="107">H78+I78</f>
        <v>177</v>
      </c>
      <c r="I77" s="332"/>
      <c r="J77" s="332">
        <f t="shared" ref="J77" si="108">J78+K78</f>
        <v>201</v>
      </c>
      <c r="K77" s="332"/>
      <c r="L77" s="332">
        <f t="shared" ref="L77" si="109">L78+M78</f>
        <v>137</v>
      </c>
      <c r="M77" s="332"/>
      <c r="N77" s="332">
        <f t="shared" ref="N77" si="110">N78+O78</f>
        <v>0</v>
      </c>
      <c r="O77" s="332"/>
      <c r="P77" s="187"/>
      <c r="Q77" s="1"/>
      <c r="R77" s="1"/>
      <c r="S77" s="1"/>
      <c r="T77" s="1"/>
      <c r="U77" s="1"/>
      <c r="V77" s="1"/>
      <c r="W77" s="1"/>
      <c r="X77" s="1"/>
    </row>
    <row r="78" spans="1:24" x14ac:dyDescent="0.4">
      <c r="A78" s="338"/>
      <c r="B78" s="350"/>
      <c r="C78" s="355"/>
      <c r="D78" s="42">
        <v>76</v>
      </c>
      <c r="E78" s="42">
        <v>71</v>
      </c>
      <c r="F78" s="42">
        <v>85</v>
      </c>
      <c r="G78" s="42">
        <v>86</v>
      </c>
      <c r="H78" s="42">
        <v>90</v>
      </c>
      <c r="I78" s="42">
        <v>87</v>
      </c>
      <c r="J78" s="42">
        <v>93</v>
      </c>
      <c r="K78" s="42">
        <v>108</v>
      </c>
      <c r="L78" s="42">
        <v>79</v>
      </c>
      <c r="M78" s="42">
        <v>58</v>
      </c>
      <c r="N78" s="42"/>
      <c r="O78" s="42"/>
      <c r="P78" s="187"/>
      <c r="Q78" s="1"/>
      <c r="R78" s="1"/>
      <c r="S78" s="1"/>
      <c r="T78" s="1"/>
      <c r="U78" s="1"/>
      <c r="V78" s="1"/>
      <c r="W78" s="1"/>
      <c r="X78" s="1"/>
    </row>
    <row r="79" spans="1:24" ht="21.75" customHeight="1" x14ac:dyDescent="0.4">
      <c r="A79" s="338"/>
      <c r="B79" s="350"/>
      <c r="C79" s="351" t="s">
        <v>42</v>
      </c>
      <c r="D79" s="333">
        <f>(D77/D$65)*100</f>
        <v>62.025316455696199</v>
      </c>
      <c r="E79" s="333"/>
      <c r="F79" s="333">
        <f>(F77/F$65)*100</f>
        <v>66.796875</v>
      </c>
      <c r="G79" s="333"/>
      <c r="H79" s="333">
        <f>(H77/H$65)*100</f>
        <v>62.544169611307424</v>
      </c>
      <c r="I79" s="333"/>
      <c r="J79" s="333">
        <f>(J77/J$65)*100</f>
        <v>71.024734982332163</v>
      </c>
      <c r="K79" s="333"/>
      <c r="L79" s="333">
        <f>(L77/L$65)*100</f>
        <v>71.727748691099478</v>
      </c>
      <c r="M79" s="333"/>
      <c r="N79" s="333" t="e">
        <f>(N77/N$65)*100</f>
        <v>#DIV/0!</v>
      </c>
      <c r="O79" s="333"/>
      <c r="P79" s="187"/>
      <c r="Q79" s="1"/>
      <c r="R79" s="1"/>
      <c r="S79" s="1"/>
      <c r="T79" s="1"/>
      <c r="U79" s="1"/>
      <c r="V79" s="1"/>
      <c r="W79" s="1"/>
      <c r="X79" s="1"/>
    </row>
    <row r="80" spans="1:24" x14ac:dyDescent="0.4">
      <c r="A80" s="338"/>
      <c r="B80" s="350"/>
      <c r="C80" s="351"/>
      <c r="D80" s="48">
        <f>(D78/D$65)*100</f>
        <v>32.067510548523209</v>
      </c>
      <c r="E80" s="48">
        <f>(E78/D$65)*100</f>
        <v>29.957805907172997</v>
      </c>
      <c r="F80" s="48">
        <f>(F78/F$65)*100</f>
        <v>33.203125</v>
      </c>
      <c r="G80" s="48">
        <f>(G78/F$65)*100</f>
        <v>33.59375</v>
      </c>
      <c r="H80" s="48">
        <f>(H78/H$65)*100</f>
        <v>31.802120141342755</v>
      </c>
      <c r="I80" s="48">
        <f>(I78/H$65)*100</f>
        <v>30.742049469964666</v>
      </c>
      <c r="J80" s="48">
        <f>(J78/J$65)*100</f>
        <v>32.862190812720847</v>
      </c>
      <c r="K80" s="48">
        <f>(K78/J$65)*100</f>
        <v>38.162544169611309</v>
      </c>
      <c r="L80" s="48">
        <f>(L78/L$65)*100</f>
        <v>41.361256544502616</v>
      </c>
      <c r="M80" s="48">
        <f>(M78/L$65)*100</f>
        <v>30.366492146596858</v>
      </c>
      <c r="N80" s="48" t="e">
        <f>(N78/N$65)*100</f>
        <v>#DIV/0!</v>
      </c>
      <c r="O80" s="48" t="e">
        <f>(O78/N$65)*100</f>
        <v>#DIV/0!</v>
      </c>
      <c r="P80" s="187"/>
      <c r="Q80" s="1"/>
      <c r="R80" s="1"/>
      <c r="S80" s="1"/>
      <c r="T80" s="1"/>
      <c r="U80" s="1"/>
      <c r="V80" s="1"/>
      <c r="W80" s="1"/>
      <c r="X80" s="1"/>
    </row>
    <row r="81" spans="1:24" x14ac:dyDescent="0.4">
      <c r="A81" s="387"/>
      <c r="B81" s="379" t="s">
        <v>47</v>
      </c>
      <c r="C81" s="357" t="s">
        <v>24</v>
      </c>
      <c r="D81" s="361">
        <f>D82+E82</f>
        <v>870</v>
      </c>
      <c r="E81" s="361"/>
      <c r="F81" s="361">
        <f t="shared" ref="F81" si="111">F82+G82</f>
        <v>719</v>
      </c>
      <c r="G81" s="361"/>
      <c r="H81" s="361">
        <f t="shared" ref="H81" si="112">H82+I82</f>
        <v>898</v>
      </c>
      <c r="I81" s="361"/>
      <c r="J81" s="361">
        <f t="shared" ref="J81" si="113">J82+K82</f>
        <v>926</v>
      </c>
      <c r="K81" s="361"/>
      <c r="L81" s="361">
        <f t="shared" ref="L81" si="114">L82+M82</f>
        <v>649</v>
      </c>
      <c r="M81" s="361"/>
      <c r="N81" s="361">
        <f t="shared" ref="N81" si="115">N82+O82</f>
        <v>0</v>
      </c>
      <c r="O81" s="361"/>
      <c r="P81" s="187"/>
      <c r="Q81" s="1"/>
      <c r="R81" s="1"/>
      <c r="S81" s="1"/>
      <c r="T81" s="1"/>
      <c r="U81" s="1"/>
      <c r="V81" s="1"/>
      <c r="W81" s="1"/>
      <c r="X81" s="1"/>
    </row>
    <row r="82" spans="1:24" x14ac:dyDescent="0.4">
      <c r="A82" s="387"/>
      <c r="B82" s="379"/>
      <c r="C82" s="357"/>
      <c r="D82" s="39">
        <v>240</v>
      </c>
      <c r="E82" s="39">
        <v>630</v>
      </c>
      <c r="F82" s="39">
        <v>181</v>
      </c>
      <c r="G82" s="39">
        <v>538</v>
      </c>
      <c r="H82" s="39">
        <v>236</v>
      </c>
      <c r="I82" s="39">
        <v>662</v>
      </c>
      <c r="J82" s="39">
        <v>241</v>
      </c>
      <c r="K82" s="39">
        <v>685</v>
      </c>
      <c r="L82" s="39">
        <v>173</v>
      </c>
      <c r="M82" s="39">
        <v>476</v>
      </c>
      <c r="N82" s="39"/>
      <c r="O82" s="39"/>
      <c r="P82" s="187"/>
      <c r="Q82" s="1"/>
      <c r="R82" s="1"/>
      <c r="S82" s="1"/>
      <c r="T82" s="1"/>
      <c r="U82" s="1"/>
      <c r="V82" s="1"/>
      <c r="W82" s="1"/>
      <c r="X82" s="1"/>
    </row>
    <row r="83" spans="1:24" ht="21.75" customHeight="1" x14ac:dyDescent="0.4">
      <c r="A83" s="387"/>
      <c r="B83" s="379"/>
      <c r="C83" s="372" t="s">
        <v>42</v>
      </c>
      <c r="D83" s="358">
        <f>(D82/D$81)*100</f>
        <v>27.586206896551722</v>
      </c>
      <c r="E83" s="358">
        <f>(E82/D$81)*100</f>
        <v>72.41379310344827</v>
      </c>
      <c r="F83" s="358">
        <f>(F82/F$81)*100</f>
        <v>25.173852573018081</v>
      </c>
      <c r="G83" s="358">
        <f>(G82/F$81)*100</f>
        <v>74.826147426981919</v>
      </c>
      <c r="H83" s="358">
        <f>(H82/H$81)*100</f>
        <v>26.280623608017816</v>
      </c>
      <c r="I83" s="358">
        <f>(I82/H$81)*100</f>
        <v>73.719376391982181</v>
      </c>
      <c r="J83" s="358">
        <f>(J82/J$81)*100</f>
        <v>26.025917926565871</v>
      </c>
      <c r="K83" s="358">
        <f>(K82/J$81)*100</f>
        <v>73.974082073434118</v>
      </c>
      <c r="L83" s="358">
        <f>(L82/L$81)*100</f>
        <v>26.656394453004623</v>
      </c>
      <c r="M83" s="358">
        <f>(M82/L$81)*100</f>
        <v>73.343605546995377</v>
      </c>
      <c r="N83" s="358" t="e">
        <f>(N82/N$81)*100</f>
        <v>#DIV/0!</v>
      </c>
      <c r="O83" s="358" t="e">
        <f>(O82/N$81)*100</f>
        <v>#DIV/0!</v>
      </c>
      <c r="P83" s="187"/>
      <c r="Q83" s="1"/>
      <c r="R83" s="1"/>
      <c r="S83" s="1"/>
      <c r="T83" s="1"/>
      <c r="U83" s="1"/>
      <c r="V83" s="1"/>
      <c r="W83" s="1"/>
      <c r="X83" s="1"/>
    </row>
    <row r="84" spans="1:24" x14ac:dyDescent="0.4">
      <c r="A84" s="387"/>
      <c r="B84" s="379"/>
      <c r="C84" s="372"/>
      <c r="D84" s="358"/>
      <c r="E84" s="358"/>
      <c r="F84" s="358"/>
      <c r="G84" s="358"/>
      <c r="H84" s="358"/>
      <c r="I84" s="358"/>
      <c r="J84" s="358"/>
      <c r="K84" s="358"/>
      <c r="L84" s="358"/>
      <c r="M84" s="358"/>
      <c r="N84" s="358"/>
      <c r="O84" s="358"/>
      <c r="P84" s="187"/>
      <c r="Q84" s="1"/>
      <c r="R84" s="1"/>
      <c r="S84" s="1"/>
      <c r="T84" s="1"/>
      <c r="U84" s="1"/>
      <c r="V84" s="1"/>
      <c r="W84" s="1"/>
      <c r="X84" s="1"/>
    </row>
    <row r="85" spans="1:24" x14ac:dyDescent="0.4">
      <c r="A85" s="338"/>
      <c r="B85" s="350" t="s">
        <v>34</v>
      </c>
      <c r="C85" s="355" t="s">
        <v>24</v>
      </c>
      <c r="D85" s="332">
        <f>D86+E86</f>
        <v>11</v>
      </c>
      <c r="E85" s="332"/>
      <c r="F85" s="332">
        <f t="shared" ref="F85" si="116">F86+G86</f>
        <v>5</v>
      </c>
      <c r="G85" s="332"/>
      <c r="H85" s="332">
        <f t="shared" ref="H85" si="117">H86+I86</f>
        <v>10</v>
      </c>
      <c r="I85" s="332"/>
      <c r="J85" s="332">
        <f t="shared" ref="J85" si="118">J86+K86</f>
        <v>4</v>
      </c>
      <c r="K85" s="332"/>
      <c r="L85" s="332">
        <f t="shared" ref="L85" si="119">L86+M86</f>
        <v>0</v>
      </c>
      <c r="M85" s="332"/>
      <c r="N85" s="332">
        <f t="shared" ref="N85" si="120">N86+O86</f>
        <v>0</v>
      </c>
      <c r="O85" s="332"/>
      <c r="P85" s="187"/>
      <c r="Q85" s="1"/>
      <c r="R85" s="1"/>
      <c r="S85" s="1"/>
      <c r="T85" s="1"/>
      <c r="U85" s="1"/>
      <c r="V85" s="1"/>
      <c r="W85" s="1"/>
      <c r="X85" s="1"/>
    </row>
    <row r="86" spans="1:24" x14ac:dyDescent="0.4">
      <c r="A86" s="338"/>
      <c r="B86" s="350"/>
      <c r="C86" s="355"/>
      <c r="D86" s="42">
        <v>6</v>
      </c>
      <c r="E86" s="42">
        <v>5</v>
      </c>
      <c r="F86" s="42">
        <v>3</v>
      </c>
      <c r="G86" s="42">
        <v>2</v>
      </c>
      <c r="H86" s="42">
        <v>4</v>
      </c>
      <c r="I86" s="42">
        <v>6</v>
      </c>
      <c r="J86" s="42">
        <v>2</v>
      </c>
      <c r="K86" s="42">
        <v>2</v>
      </c>
      <c r="L86" s="42">
        <v>0</v>
      </c>
      <c r="M86" s="42">
        <v>0</v>
      </c>
      <c r="N86" s="42"/>
      <c r="O86" s="42"/>
      <c r="P86" s="187"/>
      <c r="Q86" s="1"/>
      <c r="R86" s="1"/>
      <c r="S86" s="1"/>
      <c r="T86" s="1"/>
      <c r="U86" s="1"/>
      <c r="V86" s="1"/>
      <c r="W86" s="1"/>
      <c r="X86" s="1"/>
    </row>
    <row r="87" spans="1:24" ht="21.75" customHeight="1" x14ac:dyDescent="0.4">
      <c r="A87" s="338"/>
      <c r="B87" s="350"/>
      <c r="C87" s="351" t="s">
        <v>42</v>
      </c>
      <c r="D87" s="333">
        <f>(D85/D$81)*100</f>
        <v>1.264367816091954</v>
      </c>
      <c r="E87" s="333"/>
      <c r="F87" s="333">
        <f>(F85/F$81)*100</f>
        <v>0.69541029207232274</v>
      </c>
      <c r="G87" s="333"/>
      <c r="H87" s="333">
        <f>(H85/H$81)*100</f>
        <v>1.1135857461024499</v>
      </c>
      <c r="I87" s="333"/>
      <c r="J87" s="333">
        <f>(J85/J$81)*100</f>
        <v>0.43196544276457888</v>
      </c>
      <c r="K87" s="333"/>
      <c r="L87" s="333">
        <f>(L85/L$81)*100</f>
        <v>0</v>
      </c>
      <c r="M87" s="333"/>
      <c r="N87" s="333" t="e">
        <f>(N85/N$81)*100</f>
        <v>#DIV/0!</v>
      </c>
      <c r="O87" s="333"/>
      <c r="P87" s="187"/>
      <c r="Q87" s="1"/>
      <c r="R87" s="1"/>
      <c r="S87" s="1"/>
      <c r="T87" s="1"/>
      <c r="U87" s="1"/>
      <c r="V87" s="1"/>
      <c r="W87" s="1"/>
      <c r="X87" s="1"/>
    </row>
    <row r="88" spans="1:24" x14ac:dyDescent="0.4">
      <c r="A88" s="338"/>
      <c r="B88" s="350"/>
      <c r="C88" s="351"/>
      <c r="D88" s="48">
        <f>(D86/D$81)*100</f>
        <v>0.68965517241379315</v>
      </c>
      <c r="E88" s="48">
        <f>(E86/D$81)*100</f>
        <v>0.57471264367816088</v>
      </c>
      <c r="F88" s="48">
        <f>(F86/F$81)*100</f>
        <v>0.41724617524339358</v>
      </c>
      <c r="G88" s="48">
        <f>(G86/F$81)*100</f>
        <v>0.27816411682892905</v>
      </c>
      <c r="H88" s="48">
        <f>(H86/H$81)*100</f>
        <v>0.44543429844097993</v>
      </c>
      <c r="I88" s="48">
        <f>(I86/H$81)*100</f>
        <v>0.66815144766146994</v>
      </c>
      <c r="J88" s="48">
        <f>(J86/J$81)*100</f>
        <v>0.21598272138228944</v>
      </c>
      <c r="K88" s="48">
        <f>(K86/J$81)*100</f>
        <v>0.21598272138228944</v>
      </c>
      <c r="L88" s="48">
        <f>(L86/L$81)*100</f>
        <v>0</v>
      </c>
      <c r="M88" s="48">
        <f>(M86/L$81)*100</f>
        <v>0</v>
      </c>
      <c r="N88" s="48" t="e">
        <f>(N86/N$81)*100</f>
        <v>#DIV/0!</v>
      </c>
      <c r="O88" s="48" t="e">
        <f>(O86/N$81)*100</f>
        <v>#DIV/0!</v>
      </c>
      <c r="P88" s="187"/>
      <c r="Q88" s="1"/>
      <c r="R88" s="1"/>
      <c r="S88" s="1"/>
      <c r="T88" s="1"/>
      <c r="U88" s="1"/>
      <c r="V88" s="1"/>
      <c r="W88" s="1"/>
      <c r="X88" s="1"/>
    </row>
    <row r="89" spans="1:24" x14ac:dyDescent="0.4">
      <c r="A89" s="338"/>
      <c r="B89" s="350" t="s">
        <v>35</v>
      </c>
      <c r="C89" s="355" t="s">
        <v>24</v>
      </c>
      <c r="D89" s="332">
        <f>D90+E90</f>
        <v>653</v>
      </c>
      <c r="E89" s="332"/>
      <c r="F89" s="332">
        <f t="shared" ref="F89" si="121">F90+G90</f>
        <v>462</v>
      </c>
      <c r="G89" s="332"/>
      <c r="H89" s="332">
        <f t="shared" ref="H89" si="122">H90+I90</f>
        <v>630</v>
      </c>
      <c r="I89" s="332"/>
      <c r="J89" s="332">
        <f t="shared" ref="J89" si="123">J90+K90</f>
        <v>594</v>
      </c>
      <c r="K89" s="332"/>
      <c r="L89" s="332">
        <f t="shared" ref="L89" si="124">L90+M90</f>
        <v>342</v>
      </c>
      <c r="M89" s="332"/>
      <c r="N89" s="332">
        <f t="shared" ref="N89" si="125">N90+O90</f>
        <v>0</v>
      </c>
      <c r="O89" s="332"/>
      <c r="P89" s="187"/>
      <c r="Q89" s="1"/>
      <c r="R89" s="1"/>
      <c r="S89" s="1"/>
      <c r="T89" s="1"/>
      <c r="U89" s="1"/>
      <c r="V89" s="1"/>
      <c r="W89" s="1"/>
      <c r="X89" s="1"/>
    </row>
    <row r="90" spans="1:24" x14ac:dyDescent="0.4">
      <c r="A90" s="338"/>
      <c r="B90" s="350"/>
      <c r="C90" s="355"/>
      <c r="D90" s="42">
        <v>188</v>
      </c>
      <c r="E90" s="42">
        <v>465</v>
      </c>
      <c r="F90" s="42">
        <v>119</v>
      </c>
      <c r="G90" s="42">
        <v>343</v>
      </c>
      <c r="H90" s="42">
        <v>178</v>
      </c>
      <c r="I90" s="42">
        <v>452</v>
      </c>
      <c r="J90" s="42">
        <v>178</v>
      </c>
      <c r="K90" s="42">
        <v>416</v>
      </c>
      <c r="L90" s="42">
        <v>105</v>
      </c>
      <c r="M90" s="42">
        <v>237</v>
      </c>
      <c r="N90" s="42"/>
      <c r="O90" s="42"/>
      <c r="P90" s="187"/>
      <c r="Q90" s="1"/>
      <c r="R90" s="1"/>
      <c r="S90" s="1"/>
      <c r="T90" s="1"/>
      <c r="U90" s="1"/>
      <c r="V90" s="1"/>
      <c r="W90" s="1"/>
      <c r="X90" s="1"/>
    </row>
    <row r="91" spans="1:24" ht="21.75" customHeight="1" x14ac:dyDescent="0.4">
      <c r="A91" s="338"/>
      <c r="B91" s="350"/>
      <c r="C91" s="351" t="s">
        <v>42</v>
      </c>
      <c r="D91" s="333">
        <f>(D89/D$81)*100</f>
        <v>75.05747126436782</v>
      </c>
      <c r="E91" s="333"/>
      <c r="F91" s="333">
        <f>(F89/F$81)*100</f>
        <v>64.255910987482608</v>
      </c>
      <c r="G91" s="333"/>
      <c r="H91" s="333">
        <f>(H89/H$81)*100</f>
        <v>70.155902004454333</v>
      </c>
      <c r="I91" s="333"/>
      <c r="J91" s="333">
        <f>(J89/J$81)*100</f>
        <v>64.146868250539953</v>
      </c>
      <c r="K91" s="333"/>
      <c r="L91" s="333">
        <f>(L89/L$81)*100</f>
        <v>52.696456086286588</v>
      </c>
      <c r="M91" s="333"/>
      <c r="N91" s="333" t="e">
        <f>(N89/N$81)*100</f>
        <v>#DIV/0!</v>
      </c>
      <c r="O91" s="333"/>
      <c r="P91" s="187"/>
      <c r="Q91" s="1"/>
      <c r="R91" s="1"/>
      <c r="S91" s="1"/>
      <c r="T91" s="1"/>
      <c r="U91" s="1"/>
      <c r="V91" s="1"/>
      <c r="W91" s="1"/>
      <c r="X91" s="1"/>
    </row>
    <row r="92" spans="1:24" x14ac:dyDescent="0.4">
      <c r="A92" s="338"/>
      <c r="B92" s="350"/>
      <c r="C92" s="351"/>
      <c r="D92" s="48">
        <f>(D90/D$81)*100</f>
        <v>21.609195402298852</v>
      </c>
      <c r="E92" s="48">
        <f>(E90/D$81)*100</f>
        <v>53.448275862068961</v>
      </c>
      <c r="F92" s="48">
        <f>(F90/F$81)*100</f>
        <v>16.550764951321277</v>
      </c>
      <c r="G92" s="48">
        <f>(G90/F$81)*100</f>
        <v>47.705146036161331</v>
      </c>
      <c r="H92" s="48">
        <f>(H90/H$81)*100</f>
        <v>19.821826280623608</v>
      </c>
      <c r="I92" s="48">
        <f>(I90/H$81)*100</f>
        <v>50.334075723830743</v>
      </c>
      <c r="J92" s="48">
        <f>(J90/J$81)*100</f>
        <v>19.222462203023756</v>
      </c>
      <c r="K92" s="48">
        <f>(K90/J$81)*100</f>
        <v>44.9244060475162</v>
      </c>
      <c r="L92" s="48">
        <f>(L90/L$81)*100</f>
        <v>16.178736517719567</v>
      </c>
      <c r="M92" s="48">
        <f>(M90/L$81)*100</f>
        <v>36.517719568567024</v>
      </c>
      <c r="N92" s="48" t="e">
        <f>(N90/N$81)*100</f>
        <v>#DIV/0!</v>
      </c>
      <c r="O92" s="48" t="e">
        <f>(O90/N$81)*100</f>
        <v>#DIV/0!</v>
      </c>
      <c r="P92" s="187"/>
      <c r="Q92" s="1"/>
      <c r="R92" s="1"/>
      <c r="S92" s="1"/>
      <c r="T92" s="1"/>
      <c r="U92" s="1"/>
      <c r="V92" s="1"/>
      <c r="W92" s="1"/>
      <c r="X92" s="1"/>
    </row>
    <row r="93" spans="1:24" x14ac:dyDescent="0.4">
      <c r="A93" s="338"/>
      <c r="B93" s="350" t="s">
        <v>36</v>
      </c>
      <c r="C93" s="355" t="s">
        <v>24</v>
      </c>
      <c r="D93" s="332">
        <f>D94+E94</f>
        <v>206</v>
      </c>
      <c r="E93" s="332"/>
      <c r="F93" s="332">
        <f t="shared" ref="F93" si="126">F94+G94</f>
        <v>252</v>
      </c>
      <c r="G93" s="332"/>
      <c r="H93" s="332">
        <f t="shared" ref="H93" si="127">H94+I94</f>
        <v>258</v>
      </c>
      <c r="I93" s="332"/>
      <c r="J93" s="332">
        <f t="shared" ref="J93" si="128">J94+K94</f>
        <v>328</v>
      </c>
      <c r="K93" s="332"/>
      <c r="L93" s="332">
        <f t="shared" ref="L93" si="129">L94+M94</f>
        <v>307</v>
      </c>
      <c r="M93" s="332"/>
      <c r="N93" s="332">
        <f t="shared" ref="N93" si="130">N94+O94</f>
        <v>0</v>
      </c>
      <c r="O93" s="332"/>
      <c r="P93" s="187"/>
      <c r="Q93" s="1"/>
      <c r="R93" s="1"/>
      <c r="S93" s="1"/>
      <c r="T93" s="1"/>
      <c r="U93" s="1"/>
      <c r="V93" s="1"/>
      <c r="W93" s="1"/>
      <c r="X93" s="1"/>
    </row>
    <row r="94" spans="1:24" x14ac:dyDescent="0.4">
      <c r="A94" s="338"/>
      <c r="B94" s="350"/>
      <c r="C94" s="355"/>
      <c r="D94" s="42">
        <v>46</v>
      </c>
      <c r="E94" s="42">
        <v>160</v>
      </c>
      <c r="F94" s="42">
        <v>59</v>
      </c>
      <c r="G94" s="42">
        <v>193</v>
      </c>
      <c r="H94" s="42">
        <v>54</v>
      </c>
      <c r="I94" s="42">
        <v>204</v>
      </c>
      <c r="J94" s="42">
        <v>61</v>
      </c>
      <c r="K94" s="42">
        <v>267</v>
      </c>
      <c r="L94" s="42">
        <v>68</v>
      </c>
      <c r="M94" s="42">
        <v>239</v>
      </c>
      <c r="N94" s="42"/>
      <c r="O94" s="42"/>
      <c r="P94" s="187"/>
      <c r="Q94" s="1"/>
      <c r="R94" s="1"/>
      <c r="S94" s="1"/>
      <c r="T94" s="1"/>
      <c r="U94" s="1"/>
      <c r="V94" s="1"/>
      <c r="W94" s="1"/>
      <c r="X94" s="1"/>
    </row>
    <row r="95" spans="1:24" ht="21.75" customHeight="1" x14ac:dyDescent="0.4">
      <c r="A95" s="338"/>
      <c r="B95" s="350"/>
      <c r="C95" s="351" t="s">
        <v>42</v>
      </c>
      <c r="D95" s="333">
        <f>(D93/D$81)*100</f>
        <v>23.678160919540232</v>
      </c>
      <c r="E95" s="333"/>
      <c r="F95" s="333">
        <f>(F93/F$81)*100</f>
        <v>35.048678720445068</v>
      </c>
      <c r="G95" s="333"/>
      <c r="H95" s="333">
        <f>(H93/H$81)*100</f>
        <v>28.730512249443208</v>
      </c>
      <c r="I95" s="333"/>
      <c r="J95" s="333">
        <f>(J93/J$81)*100</f>
        <v>35.421166306695461</v>
      </c>
      <c r="K95" s="333"/>
      <c r="L95" s="333">
        <f>(L93/L$81)*100</f>
        <v>47.303543913713405</v>
      </c>
      <c r="M95" s="333"/>
      <c r="N95" s="333" t="e">
        <f>(N93/N$81)*100</f>
        <v>#DIV/0!</v>
      </c>
      <c r="O95" s="333"/>
      <c r="P95" s="187"/>
      <c r="Q95" s="1"/>
      <c r="R95" s="1"/>
      <c r="S95" s="1"/>
      <c r="T95" s="1"/>
      <c r="U95" s="1"/>
      <c r="V95" s="1"/>
      <c r="W95" s="1"/>
      <c r="X95" s="1"/>
    </row>
    <row r="96" spans="1:24" x14ac:dyDescent="0.4">
      <c r="A96" s="338"/>
      <c r="B96" s="350"/>
      <c r="C96" s="351"/>
      <c r="D96" s="48">
        <f>(D94/D$81)*100</f>
        <v>5.2873563218390807</v>
      </c>
      <c r="E96" s="48">
        <f>(E94/D$81)*100</f>
        <v>18.390804597701148</v>
      </c>
      <c r="F96" s="48">
        <f>(F94/F$81)*100</f>
        <v>8.2058414464534071</v>
      </c>
      <c r="G96" s="48">
        <f>(G94/F$81)*100</f>
        <v>26.842837273991655</v>
      </c>
      <c r="H96" s="48">
        <f>(H94/H$81)*100</f>
        <v>6.0133630289532292</v>
      </c>
      <c r="I96" s="48">
        <f>(I94/H$81)*100</f>
        <v>22.717149220489976</v>
      </c>
      <c r="J96" s="48">
        <f>(J94/J$81)*100</f>
        <v>6.5874730021598271</v>
      </c>
      <c r="K96" s="48">
        <f>(K94/J$81)*100</f>
        <v>28.833693304535636</v>
      </c>
      <c r="L96" s="48">
        <f>(L94/L$81)*100</f>
        <v>10.477657935285054</v>
      </c>
      <c r="M96" s="48">
        <f>(M94/L$81)*100</f>
        <v>36.825885978428353</v>
      </c>
      <c r="N96" s="48" t="e">
        <f>(N94/N$81)*100</f>
        <v>#DIV/0!</v>
      </c>
      <c r="O96" s="48" t="e">
        <f>(O94/N$81)*100</f>
        <v>#DIV/0!</v>
      </c>
      <c r="P96" s="187"/>
      <c r="Q96" s="1"/>
      <c r="R96" s="1"/>
      <c r="S96" s="1"/>
      <c r="T96" s="1"/>
      <c r="U96" s="1"/>
      <c r="V96" s="1"/>
      <c r="W96" s="1"/>
      <c r="X96" s="1"/>
    </row>
    <row r="97" spans="1:24" x14ac:dyDescent="0.4">
      <c r="A97" s="387"/>
      <c r="B97" s="379" t="s">
        <v>48</v>
      </c>
      <c r="C97" s="357" t="s">
        <v>24</v>
      </c>
      <c r="D97" s="361">
        <f>D98+E98</f>
        <v>149</v>
      </c>
      <c r="E97" s="361"/>
      <c r="F97" s="361">
        <f t="shared" ref="F97" si="131">F98+G98</f>
        <v>129</v>
      </c>
      <c r="G97" s="361"/>
      <c r="H97" s="361">
        <f t="shared" ref="H97" si="132">H98+I98</f>
        <v>203</v>
      </c>
      <c r="I97" s="361"/>
      <c r="J97" s="361">
        <f t="shared" ref="J97" si="133">J98+K98</f>
        <v>236</v>
      </c>
      <c r="K97" s="361"/>
      <c r="L97" s="361">
        <f t="shared" ref="L97" si="134">L98+M98</f>
        <v>431</v>
      </c>
      <c r="M97" s="361"/>
      <c r="N97" s="361">
        <f t="shared" ref="N97" si="135">N98+O98</f>
        <v>0</v>
      </c>
      <c r="O97" s="361"/>
      <c r="P97" s="187"/>
      <c r="Q97" s="1"/>
      <c r="R97" s="1"/>
      <c r="S97" s="1"/>
      <c r="T97" s="1"/>
      <c r="U97" s="1"/>
      <c r="V97" s="1"/>
      <c r="W97" s="1"/>
      <c r="X97" s="1"/>
    </row>
    <row r="98" spans="1:24" x14ac:dyDescent="0.4">
      <c r="A98" s="387"/>
      <c r="B98" s="379"/>
      <c r="C98" s="357"/>
      <c r="D98" s="39">
        <v>25</v>
      </c>
      <c r="E98" s="39">
        <v>124</v>
      </c>
      <c r="F98" s="39">
        <v>20</v>
      </c>
      <c r="G98" s="39">
        <v>109</v>
      </c>
      <c r="H98" s="39">
        <v>46</v>
      </c>
      <c r="I98" s="39">
        <v>157</v>
      </c>
      <c r="J98" s="39">
        <v>58</v>
      </c>
      <c r="K98" s="39">
        <v>178</v>
      </c>
      <c r="L98" s="39">
        <v>115</v>
      </c>
      <c r="M98" s="39">
        <v>316</v>
      </c>
      <c r="N98" s="39"/>
      <c r="O98" s="39"/>
      <c r="P98" s="187"/>
      <c r="Q98" s="1"/>
      <c r="R98" s="1"/>
      <c r="S98" s="1"/>
      <c r="T98" s="1"/>
      <c r="U98" s="1"/>
      <c r="V98" s="1"/>
      <c r="W98" s="1"/>
      <c r="X98" s="1"/>
    </row>
    <row r="99" spans="1:24" ht="21.75" customHeight="1" x14ac:dyDescent="0.4">
      <c r="A99" s="387"/>
      <c r="B99" s="379"/>
      <c r="C99" s="372" t="s">
        <v>42</v>
      </c>
      <c r="D99" s="358">
        <f>(D98/D$97)*100</f>
        <v>16.778523489932887</v>
      </c>
      <c r="E99" s="358">
        <f>(E98/D$97)*100</f>
        <v>83.22147651006712</v>
      </c>
      <c r="F99" s="358">
        <f t="shared" ref="F99" si="136">(F98/F$97)*100</f>
        <v>15.503875968992247</v>
      </c>
      <c r="G99" s="358">
        <f t="shared" ref="G99" si="137">(G98/F$97)*100</f>
        <v>84.496124031007753</v>
      </c>
      <c r="H99" s="358">
        <f t="shared" ref="H99" si="138">(H98/H$97)*100</f>
        <v>22.660098522167488</v>
      </c>
      <c r="I99" s="358">
        <f t="shared" ref="I99" si="139">(I98/H$97)*100</f>
        <v>77.339901477832512</v>
      </c>
      <c r="J99" s="358">
        <f t="shared" ref="J99:N99" si="140">(J98/J$97)*100</f>
        <v>24.576271186440678</v>
      </c>
      <c r="K99" s="358">
        <f t="shared" ref="K99" si="141">(K98/J$97)*100</f>
        <v>75.423728813559322</v>
      </c>
      <c r="L99" s="358">
        <f t="shared" ref="L99" si="142">(L98/L$97)*100</f>
        <v>26.682134570765658</v>
      </c>
      <c r="M99" s="358">
        <f t="shared" ref="M99" si="143">(M98/L$97)*100</f>
        <v>73.317865429234345</v>
      </c>
      <c r="N99" s="358" t="e">
        <f t="shared" si="140"/>
        <v>#DIV/0!</v>
      </c>
      <c r="O99" s="358" t="e">
        <f t="shared" ref="O99" si="144">(O98/N$97)*100</f>
        <v>#DIV/0!</v>
      </c>
      <c r="P99" s="336" t="s">
        <v>49</v>
      </c>
      <c r="Q99" s="1"/>
      <c r="R99" s="1"/>
      <c r="S99" s="1"/>
      <c r="T99" s="1"/>
      <c r="U99" s="1"/>
      <c r="V99" s="1"/>
      <c r="W99" s="1"/>
      <c r="X99" s="1"/>
    </row>
    <row r="100" spans="1:24" x14ac:dyDescent="0.4">
      <c r="A100" s="387"/>
      <c r="B100" s="379"/>
      <c r="C100" s="372"/>
      <c r="D100" s="358"/>
      <c r="E100" s="358"/>
      <c r="F100" s="358"/>
      <c r="G100" s="358"/>
      <c r="H100" s="358"/>
      <c r="I100" s="358"/>
      <c r="J100" s="358"/>
      <c r="K100" s="358"/>
      <c r="L100" s="358"/>
      <c r="M100" s="358"/>
      <c r="N100" s="358"/>
      <c r="O100" s="358"/>
      <c r="P100" s="337"/>
      <c r="Q100" s="1"/>
      <c r="R100" s="1"/>
      <c r="S100" s="1"/>
      <c r="T100" s="1"/>
      <c r="U100" s="1"/>
      <c r="V100" s="1"/>
      <c r="W100" s="1"/>
      <c r="X100" s="1"/>
    </row>
    <row r="101" spans="1:24" x14ac:dyDescent="0.4">
      <c r="A101" s="338"/>
      <c r="B101" s="350" t="s">
        <v>34</v>
      </c>
      <c r="C101" s="355" t="s">
        <v>24</v>
      </c>
      <c r="D101" s="332">
        <f>D102+E102</f>
        <v>1</v>
      </c>
      <c r="E101" s="332"/>
      <c r="F101" s="332">
        <f t="shared" ref="F101" si="145">F102+G102</f>
        <v>0</v>
      </c>
      <c r="G101" s="332"/>
      <c r="H101" s="332">
        <f t="shared" ref="H101" si="146">H102+I102</f>
        <v>4</v>
      </c>
      <c r="I101" s="332"/>
      <c r="J101" s="332">
        <f t="shared" ref="J101" si="147">J102+K102</f>
        <v>6</v>
      </c>
      <c r="K101" s="332"/>
      <c r="L101" s="332">
        <f t="shared" ref="L101" si="148">L102+M102</f>
        <v>1</v>
      </c>
      <c r="M101" s="332"/>
      <c r="N101" s="332">
        <f t="shared" ref="N101" si="149">N102+O102</f>
        <v>0</v>
      </c>
      <c r="O101" s="332"/>
      <c r="P101" s="187"/>
      <c r="Q101" s="1"/>
      <c r="R101" s="1"/>
      <c r="S101" s="1"/>
      <c r="T101" s="1"/>
      <c r="U101" s="1"/>
      <c r="V101" s="1"/>
      <c r="W101" s="1"/>
      <c r="X101" s="1"/>
    </row>
    <row r="102" spans="1:24" x14ac:dyDescent="0.4">
      <c r="A102" s="338"/>
      <c r="B102" s="350"/>
      <c r="C102" s="355"/>
      <c r="D102" s="42">
        <v>0</v>
      </c>
      <c r="E102" s="42">
        <v>1</v>
      </c>
      <c r="F102" s="42">
        <v>0</v>
      </c>
      <c r="G102" s="42">
        <v>0</v>
      </c>
      <c r="H102" s="42">
        <v>0</v>
      </c>
      <c r="I102" s="42">
        <v>4</v>
      </c>
      <c r="J102" s="42">
        <v>1</v>
      </c>
      <c r="K102" s="42">
        <v>5</v>
      </c>
      <c r="L102" s="42">
        <v>0</v>
      </c>
      <c r="M102" s="42">
        <v>1</v>
      </c>
      <c r="N102" s="42"/>
      <c r="O102" s="42"/>
      <c r="P102" s="187"/>
      <c r="Q102" s="1"/>
      <c r="R102" s="1"/>
      <c r="S102" s="1"/>
      <c r="T102" s="1"/>
      <c r="U102" s="1"/>
      <c r="V102" s="1"/>
      <c r="W102" s="1"/>
      <c r="X102" s="1"/>
    </row>
    <row r="103" spans="1:24" ht="21.75" customHeight="1" x14ac:dyDescent="0.4">
      <c r="A103" s="338"/>
      <c r="B103" s="350"/>
      <c r="C103" s="351" t="s">
        <v>42</v>
      </c>
      <c r="D103" s="333">
        <f>(D101/D$97)*100</f>
        <v>0.67114093959731547</v>
      </c>
      <c r="E103" s="333"/>
      <c r="F103" s="333">
        <f>(F101/F$97)*100</f>
        <v>0</v>
      </c>
      <c r="G103" s="333"/>
      <c r="H103" s="333">
        <f>(H101/H$97)*100</f>
        <v>1.9704433497536946</v>
      </c>
      <c r="I103" s="333"/>
      <c r="J103" s="333">
        <f>(J101/J$97)*100</f>
        <v>2.5423728813559325</v>
      </c>
      <c r="K103" s="333"/>
      <c r="L103" s="333">
        <f>(L101/L$97)*100</f>
        <v>0.23201856148491878</v>
      </c>
      <c r="M103" s="333"/>
      <c r="N103" s="333" t="e">
        <f>(N101/N$97)*100</f>
        <v>#DIV/0!</v>
      </c>
      <c r="O103" s="333"/>
      <c r="P103" s="187"/>
      <c r="Q103" s="1"/>
      <c r="R103" s="1"/>
      <c r="S103" s="1"/>
      <c r="T103" s="1"/>
      <c r="U103" s="1"/>
      <c r="V103" s="1"/>
      <c r="W103" s="1"/>
      <c r="X103" s="1"/>
    </row>
    <row r="104" spans="1:24" x14ac:dyDescent="0.4">
      <c r="A104" s="338"/>
      <c r="B104" s="350"/>
      <c r="C104" s="351"/>
      <c r="D104" s="48">
        <f>(D102/D$97)*100</f>
        <v>0</v>
      </c>
      <c r="E104" s="48">
        <f>(E102/D$97)*100</f>
        <v>0.67114093959731547</v>
      </c>
      <c r="F104" s="48">
        <f>(F102/F$97)*100</f>
        <v>0</v>
      </c>
      <c r="G104" s="48">
        <f>(G102/F$97)*100</f>
        <v>0</v>
      </c>
      <c r="H104" s="48">
        <f>(H102/H$97)*100</f>
        <v>0</v>
      </c>
      <c r="I104" s="48">
        <f>(I102/H$97)*100</f>
        <v>1.9704433497536946</v>
      </c>
      <c r="J104" s="48">
        <f>(J102/J$97)*100</f>
        <v>0.42372881355932202</v>
      </c>
      <c r="K104" s="48">
        <f>(K102/J$97)*100</f>
        <v>2.1186440677966099</v>
      </c>
      <c r="L104" s="48">
        <f>(L102/L$97)*100</f>
        <v>0</v>
      </c>
      <c r="M104" s="48">
        <f>(M102/L$97)*100</f>
        <v>0.23201856148491878</v>
      </c>
      <c r="N104" s="48" t="e">
        <f>(N102/N$97)*100</f>
        <v>#DIV/0!</v>
      </c>
      <c r="O104" s="48" t="e">
        <f>(O102/N$97)*100</f>
        <v>#DIV/0!</v>
      </c>
      <c r="P104" s="187"/>
      <c r="Q104" s="1"/>
      <c r="R104" s="1"/>
      <c r="S104" s="1"/>
      <c r="T104" s="1"/>
      <c r="U104" s="1"/>
      <c r="V104" s="1"/>
      <c r="W104" s="1"/>
      <c r="X104" s="1"/>
    </row>
    <row r="105" spans="1:24" x14ac:dyDescent="0.4">
      <c r="A105" s="338"/>
      <c r="B105" s="350" t="s">
        <v>35</v>
      </c>
      <c r="C105" s="355" t="s">
        <v>24</v>
      </c>
      <c r="D105" s="332">
        <f>D106+E106</f>
        <v>113</v>
      </c>
      <c r="E105" s="332"/>
      <c r="F105" s="332">
        <f t="shared" ref="F105" si="150">F106+G106</f>
        <v>84</v>
      </c>
      <c r="G105" s="332"/>
      <c r="H105" s="332">
        <f t="shared" ref="H105" si="151">H106+I106</f>
        <v>164</v>
      </c>
      <c r="I105" s="332"/>
      <c r="J105" s="332">
        <f t="shared" ref="J105" si="152">J106+K106</f>
        <v>183</v>
      </c>
      <c r="K105" s="332"/>
      <c r="L105" s="332">
        <f t="shared" ref="L105" si="153">L106+M106</f>
        <v>328</v>
      </c>
      <c r="M105" s="332"/>
      <c r="N105" s="332">
        <f t="shared" ref="N105" si="154">N106+O106</f>
        <v>0</v>
      </c>
      <c r="O105" s="332"/>
      <c r="P105" s="187"/>
      <c r="Q105" s="1"/>
      <c r="R105" s="1"/>
      <c r="S105" s="1"/>
      <c r="T105" s="1"/>
      <c r="U105" s="1"/>
      <c r="V105" s="1"/>
      <c r="W105" s="1"/>
      <c r="X105" s="1"/>
    </row>
    <row r="106" spans="1:24" x14ac:dyDescent="0.4">
      <c r="A106" s="338"/>
      <c r="B106" s="350"/>
      <c r="C106" s="355"/>
      <c r="D106" s="42">
        <v>21</v>
      </c>
      <c r="E106" s="42">
        <v>92</v>
      </c>
      <c r="F106" s="42">
        <v>16</v>
      </c>
      <c r="G106" s="42">
        <v>68</v>
      </c>
      <c r="H106" s="42">
        <v>40</v>
      </c>
      <c r="I106" s="42">
        <v>124</v>
      </c>
      <c r="J106" s="42">
        <v>47</v>
      </c>
      <c r="K106" s="42">
        <v>136</v>
      </c>
      <c r="L106" s="42">
        <v>98</v>
      </c>
      <c r="M106" s="42">
        <v>230</v>
      </c>
      <c r="N106" s="42"/>
      <c r="O106" s="42"/>
      <c r="P106" s="187"/>
      <c r="Q106" s="1"/>
      <c r="R106" s="1"/>
      <c r="S106" s="1"/>
      <c r="T106" s="1"/>
      <c r="U106" s="1"/>
      <c r="V106" s="1"/>
      <c r="W106" s="1"/>
      <c r="X106" s="1"/>
    </row>
    <row r="107" spans="1:24" ht="21.75" customHeight="1" x14ac:dyDescent="0.4">
      <c r="A107" s="338"/>
      <c r="B107" s="350"/>
      <c r="C107" s="351" t="s">
        <v>42</v>
      </c>
      <c r="D107" s="333">
        <f>(D105/D$97)*100</f>
        <v>75.838926174496649</v>
      </c>
      <c r="E107" s="333"/>
      <c r="F107" s="333">
        <f>(F105/F$97)*100</f>
        <v>65.116279069767444</v>
      </c>
      <c r="G107" s="333"/>
      <c r="H107" s="333">
        <f>(H105/H$97)*100</f>
        <v>80.78817733990148</v>
      </c>
      <c r="I107" s="333"/>
      <c r="J107" s="333">
        <f>(J105/J$97)*100</f>
        <v>77.542372881355931</v>
      </c>
      <c r="K107" s="333"/>
      <c r="L107" s="333">
        <f>(L105/L$97)*100</f>
        <v>76.102088167053367</v>
      </c>
      <c r="M107" s="333"/>
      <c r="N107" s="333" t="e">
        <f>(N105/N$97)*100</f>
        <v>#DIV/0!</v>
      </c>
      <c r="O107" s="333"/>
      <c r="P107" s="187"/>
      <c r="Q107" s="1"/>
      <c r="R107" s="1"/>
      <c r="S107" s="1"/>
      <c r="T107" s="1"/>
      <c r="U107" s="1"/>
      <c r="V107" s="1"/>
      <c r="W107" s="1"/>
      <c r="X107" s="1"/>
    </row>
    <row r="108" spans="1:24" x14ac:dyDescent="0.4">
      <c r="A108" s="338"/>
      <c r="B108" s="350"/>
      <c r="C108" s="351"/>
      <c r="D108" s="48">
        <f>(D106/D$97)*100</f>
        <v>14.093959731543624</v>
      </c>
      <c r="E108" s="48">
        <f>(E106/D$97)*100</f>
        <v>61.744966442953022</v>
      </c>
      <c r="F108" s="48">
        <f>(F106/F$97)*100</f>
        <v>12.403100775193799</v>
      </c>
      <c r="G108" s="48">
        <f>(G106/F$97)*100</f>
        <v>52.713178294573652</v>
      </c>
      <c r="H108" s="48">
        <f>(H106/H$97)*100</f>
        <v>19.704433497536947</v>
      </c>
      <c r="I108" s="48">
        <f>(I106/H$97)*100</f>
        <v>61.083743842364534</v>
      </c>
      <c r="J108" s="48">
        <f>(J106/J$97)*100</f>
        <v>19.915254237288135</v>
      </c>
      <c r="K108" s="48">
        <f>(K106/J$97)*100</f>
        <v>57.627118644067799</v>
      </c>
      <c r="L108" s="48">
        <f>(L106/L$97)*100</f>
        <v>22.73781902552204</v>
      </c>
      <c r="M108" s="48">
        <f>(M106/L$97)*100</f>
        <v>53.364269141531317</v>
      </c>
      <c r="N108" s="48" t="e">
        <f>(N106/N$97)*100</f>
        <v>#DIV/0!</v>
      </c>
      <c r="O108" s="48" t="e">
        <f>(O106/N$97)*100</f>
        <v>#DIV/0!</v>
      </c>
      <c r="P108" s="187"/>
      <c r="Q108" s="1"/>
      <c r="R108" s="1"/>
      <c r="S108" s="1"/>
      <c r="T108" s="1"/>
      <c r="U108" s="1"/>
      <c r="V108" s="1"/>
      <c r="W108" s="1"/>
      <c r="X108" s="1"/>
    </row>
    <row r="109" spans="1:24" x14ac:dyDescent="0.4">
      <c r="A109" s="338"/>
      <c r="B109" s="350" t="s">
        <v>36</v>
      </c>
      <c r="C109" s="355" t="s">
        <v>24</v>
      </c>
      <c r="D109" s="332">
        <f>D110+E110</f>
        <v>35</v>
      </c>
      <c r="E109" s="332"/>
      <c r="F109" s="332">
        <f t="shared" ref="F109" si="155">F110+G110</f>
        <v>45</v>
      </c>
      <c r="G109" s="332"/>
      <c r="H109" s="332">
        <f t="shared" ref="H109" si="156">H110+I110</f>
        <v>35</v>
      </c>
      <c r="I109" s="332"/>
      <c r="J109" s="332">
        <f t="shared" ref="J109" si="157">J110+K110</f>
        <v>47</v>
      </c>
      <c r="K109" s="332"/>
      <c r="L109" s="332">
        <f t="shared" ref="L109" si="158">L110+M110</f>
        <v>102</v>
      </c>
      <c r="M109" s="332"/>
      <c r="N109" s="332">
        <f t="shared" ref="N109" si="159">N110+O110</f>
        <v>0</v>
      </c>
      <c r="O109" s="332"/>
      <c r="P109" s="187"/>
      <c r="Q109" s="1"/>
      <c r="R109" s="1"/>
      <c r="S109" s="1"/>
      <c r="T109" s="1"/>
      <c r="U109" s="1"/>
      <c r="V109" s="1"/>
      <c r="W109" s="1"/>
      <c r="X109" s="1"/>
    </row>
    <row r="110" spans="1:24" x14ac:dyDescent="0.4">
      <c r="A110" s="338"/>
      <c r="B110" s="350"/>
      <c r="C110" s="355"/>
      <c r="D110" s="42">
        <v>4</v>
      </c>
      <c r="E110" s="42">
        <v>31</v>
      </c>
      <c r="F110" s="42">
        <v>4</v>
      </c>
      <c r="G110" s="42">
        <v>41</v>
      </c>
      <c r="H110" s="42">
        <v>6</v>
      </c>
      <c r="I110" s="42">
        <v>29</v>
      </c>
      <c r="J110" s="42">
        <v>10</v>
      </c>
      <c r="K110" s="42">
        <v>37</v>
      </c>
      <c r="L110" s="42">
        <v>17</v>
      </c>
      <c r="M110" s="42">
        <v>85</v>
      </c>
      <c r="N110" s="42"/>
      <c r="O110" s="42"/>
      <c r="P110" s="187"/>
      <c r="Q110" s="1"/>
      <c r="R110" s="1"/>
      <c r="S110" s="1"/>
      <c r="T110" s="1"/>
      <c r="U110" s="1"/>
      <c r="V110" s="1"/>
      <c r="W110" s="1"/>
      <c r="X110" s="1"/>
    </row>
    <row r="111" spans="1:24" ht="21.75" customHeight="1" x14ac:dyDescent="0.4">
      <c r="A111" s="338"/>
      <c r="B111" s="350"/>
      <c r="C111" s="351" t="s">
        <v>42</v>
      </c>
      <c r="D111" s="333">
        <f>(D109/D$97)*100</f>
        <v>23.48993288590604</v>
      </c>
      <c r="E111" s="333"/>
      <c r="F111" s="333">
        <f>(F109/F$97)*100</f>
        <v>34.883720930232556</v>
      </c>
      <c r="G111" s="333"/>
      <c r="H111" s="333">
        <f>(H109/H$97)*100</f>
        <v>17.241379310344829</v>
      </c>
      <c r="I111" s="333"/>
      <c r="J111" s="333">
        <f>(J109/J$97)*100</f>
        <v>19.915254237288135</v>
      </c>
      <c r="K111" s="333"/>
      <c r="L111" s="333">
        <f>(L109/L$97)*100</f>
        <v>23.665893271461716</v>
      </c>
      <c r="M111" s="333"/>
      <c r="N111" s="333" t="e">
        <f>(N109/N$97)*100</f>
        <v>#DIV/0!</v>
      </c>
      <c r="O111" s="333"/>
      <c r="P111" s="187"/>
      <c r="Q111" s="1"/>
      <c r="R111" s="1"/>
      <c r="S111" s="1"/>
      <c r="T111" s="1"/>
      <c r="U111" s="1"/>
      <c r="V111" s="1"/>
      <c r="W111" s="1"/>
      <c r="X111" s="1"/>
    </row>
    <row r="112" spans="1:24" x14ac:dyDescent="0.4">
      <c r="A112" s="338"/>
      <c r="B112" s="350"/>
      <c r="C112" s="351"/>
      <c r="D112" s="48">
        <f>(D110/D$97)*100</f>
        <v>2.6845637583892619</v>
      </c>
      <c r="E112" s="48">
        <f>(E110/D$97)*100</f>
        <v>20.80536912751678</v>
      </c>
      <c r="F112" s="48">
        <f>(F110/F$97)*100</f>
        <v>3.1007751937984498</v>
      </c>
      <c r="G112" s="48">
        <f>(G110/F$97)*100</f>
        <v>31.782945736434108</v>
      </c>
      <c r="H112" s="48">
        <f>(H110/H$97)*100</f>
        <v>2.9556650246305418</v>
      </c>
      <c r="I112" s="48">
        <f>(I110/H$97)*100</f>
        <v>14.285714285714285</v>
      </c>
      <c r="J112" s="48">
        <f>(J110/J$97)*100</f>
        <v>4.2372881355932197</v>
      </c>
      <c r="K112" s="48">
        <f>(K110/J$97)*100</f>
        <v>15.677966101694915</v>
      </c>
      <c r="L112" s="48">
        <f>(L110/L$97)*100</f>
        <v>3.9443155452436192</v>
      </c>
      <c r="M112" s="48">
        <f>(M110/L$97)*100</f>
        <v>19.721577726218097</v>
      </c>
      <c r="N112" s="48" t="e">
        <f>(N110/N$97)*100</f>
        <v>#DIV/0!</v>
      </c>
      <c r="O112" s="48" t="e">
        <f>(O110/N$97)*100</f>
        <v>#DIV/0!</v>
      </c>
      <c r="P112" s="187"/>
      <c r="Q112" s="1"/>
      <c r="R112" s="1"/>
      <c r="S112" s="1"/>
      <c r="T112" s="1"/>
      <c r="U112" s="1"/>
      <c r="V112" s="1"/>
      <c r="W112" s="1"/>
      <c r="X112" s="1"/>
    </row>
    <row r="113" spans="1:24" ht="21.75" customHeight="1" x14ac:dyDescent="0.4">
      <c r="A113" s="389"/>
      <c r="B113" s="390" t="s">
        <v>50</v>
      </c>
      <c r="C113" s="367" t="s">
        <v>24</v>
      </c>
      <c r="D113" s="365">
        <f>D114+E114</f>
        <v>29826</v>
      </c>
      <c r="E113" s="365"/>
      <c r="F113" s="365">
        <f t="shared" ref="F113" si="160">F114+G114</f>
        <v>29724</v>
      </c>
      <c r="G113" s="365"/>
      <c r="H113" s="365">
        <f t="shared" ref="H113" si="161">H114+I114</f>
        <v>32007</v>
      </c>
      <c r="I113" s="365"/>
      <c r="J113" s="365">
        <f t="shared" ref="J113" si="162">J114+K114</f>
        <v>34874</v>
      </c>
      <c r="K113" s="365"/>
      <c r="L113" s="365">
        <f t="shared" ref="L113" si="163">L114+M114</f>
        <v>35704</v>
      </c>
      <c r="M113" s="365"/>
      <c r="N113" s="365">
        <f t="shared" ref="N113" si="164">N114+O114</f>
        <v>0</v>
      </c>
      <c r="O113" s="365"/>
      <c r="P113" s="187"/>
      <c r="Q113" s="1"/>
      <c r="R113" s="1"/>
      <c r="S113" s="1"/>
      <c r="T113" s="1"/>
      <c r="U113" s="1"/>
      <c r="V113" s="1"/>
      <c r="W113" s="1"/>
      <c r="X113" s="1"/>
    </row>
    <row r="114" spans="1:24" x14ac:dyDescent="0.4">
      <c r="A114" s="389"/>
      <c r="B114" s="390"/>
      <c r="C114" s="367"/>
      <c r="D114" s="52">
        <v>5017</v>
      </c>
      <c r="E114" s="52">
        <v>24809</v>
      </c>
      <c r="F114" s="52">
        <v>5005</v>
      </c>
      <c r="G114" s="52">
        <v>24719</v>
      </c>
      <c r="H114" s="52">
        <v>5317</v>
      </c>
      <c r="I114" s="52">
        <v>26690</v>
      </c>
      <c r="J114" s="52">
        <v>5679</v>
      </c>
      <c r="K114" s="52">
        <v>29195</v>
      </c>
      <c r="L114" s="52">
        <v>5700</v>
      </c>
      <c r="M114" s="52">
        <v>30004</v>
      </c>
      <c r="N114" s="52"/>
      <c r="O114" s="52"/>
      <c r="P114" s="187"/>
      <c r="Q114" s="1"/>
      <c r="R114" s="1"/>
      <c r="S114" s="1"/>
      <c r="T114" s="1"/>
      <c r="U114" s="1"/>
      <c r="V114" s="1"/>
      <c r="W114" s="1"/>
      <c r="X114" s="1"/>
    </row>
    <row r="115" spans="1:24" ht="21.75" customHeight="1" x14ac:dyDescent="0.4">
      <c r="A115" s="389"/>
      <c r="B115" s="390"/>
      <c r="C115" s="360" t="s">
        <v>42</v>
      </c>
      <c r="D115" s="359">
        <f>(D114/D$113)*100</f>
        <v>16.820894521558373</v>
      </c>
      <c r="E115" s="359">
        <f>(E114/D$113)*100</f>
        <v>83.179105478441627</v>
      </c>
      <c r="F115" s="359">
        <f t="shared" ref="F115" si="165">(F114/F$113)*100</f>
        <v>16.838245189072804</v>
      </c>
      <c r="G115" s="359">
        <f t="shared" ref="G115" si="166">(G114/F$113)*100</f>
        <v>83.161754810927206</v>
      </c>
      <c r="H115" s="359">
        <f t="shared" ref="H115" si="167">(H114/H$113)*100</f>
        <v>16.611991126940982</v>
      </c>
      <c r="I115" s="359">
        <f t="shared" ref="I115" si="168">(I114/H$113)*100</f>
        <v>83.388008873059022</v>
      </c>
      <c r="J115" s="359">
        <f t="shared" ref="J115:N115" si="169">(J114/J$113)*100</f>
        <v>16.284337902162068</v>
      </c>
      <c r="K115" s="359">
        <f t="shared" ref="K115" si="170">(K114/J$113)*100</f>
        <v>83.715662097837935</v>
      </c>
      <c r="L115" s="359">
        <f t="shared" ref="L115" si="171">(L114/L$113)*100</f>
        <v>15.9645978041676</v>
      </c>
      <c r="M115" s="359">
        <f t="shared" ref="M115" si="172">(M114/L$113)*100</f>
        <v>84.035402195832404</v>
      </c>
      <c r="N115" s="359" t="e">
        <f t="shared" si="169"/>
        <v>#DIV/0!</v>
      </c>
      <c r="O115" s="359" t="e">
        <f t="shared" ref="O115" si="173">(O114/N$113)*100</f>
        <v>#DIV/0!</v>
      </c>
      <c r="P115" s="187"/>
      <c r="Q115" s="1"/>
      <c r="R115" s="1"/>
      <c r="S115" s="1"/>
      <c r="T115" s="1"/>
      <c r="U115" s="1"/>
      <c r="V115" s="1"/>
      <c r="W115" s="1"/>
      <c r="X115" s="1"/>
    </row>
    <row r="116" spans="1:24" x14ac:dyDescent="0.4">
      <c r="A116" s="389"/>
      <c r="B116" s="390"/>
      <c r="C116" s="360"/>
      <c r="D116" s="359"/>
      <c r="E116" s="359"/>
      <c r="F116" s="359"/>
      <c r="G116" s="359"/>
      <c r="H116" s="359"/>
      <c r="I116" s="359"/>
      <c r="J116" s="359"/>
      <c r="K116" s="359"/>
      <c r="L116" s="359"/>
      <c r="M116" s="359"/>
      <c r="N116" s="359"/>
      <c r="O116" s="359"/>
      <c r="P116" s="187"/>
      <c r="Q116" s="1"/>
      <c r="R116" s="1"/>
      <c r="S116" s="1"/>
      <c r="T116" s="1"/>
      <c r="U116" s="1"/>
      <c r="V116" s="1"/>
      <c r="W116" s="1"/>
      <c r="X116" s="1"/>
    </row>
    <row r="117" spans="1:24" ht="21.75" customHeight="1" x14ac:dyDescent="0.4">
      <c r="A117" s="338"/>
      <c r="B117" s="350" t="s">
        <v>34</v>
      </c>
      <c r="C117" s="355" t="s">
        <v>24</v>
      </c>
      <c r="D117" s="332">
        <f>D118+E118</f>
        <v>10426</v>
      </c>
      <c r="E117" s="332"/>
      <c r="F117" s="332">
        <f t="shared" ref="F117" si="174">F118+G118</f>
        <v>9671</v>
      </c>
      <c r="G117" s="332"/>
      <c r="H117" s="332">
        <f t="shared" ref="H117" si="175">H118+I118</f>
        <v>11212</v>
      </c>
      <c r="I117" s="332"/>
      <c r="J117" s="332">
        <f t="shared" ref="J117" si="176">J118+K118</f>
        <v>12588</v>
      </c>
      <c r="K117" s="332"/>
      <c r="L117" s="332">
        <f t="shared" ref="L117" si="177">L118+M118</f>
        <v>12176</v>
      </c>
      <c r="M117" s="332"/>
      <c r="N117" s="332">
        <f t="shared" ref="N117" si="178">N118+O118</f>
        <v>0</v>
      </c>
      <c r="O117" s="332"/>
      <c r="P117" s="187"/>
      <c r="Q117" s="1"/>
      <c r="R117" s="1"/>
      <c r="S117" s="1"/>
      <c r="T117" s="1"/>
      <c r="U117" s="1"/>
      <c r="V117" s="1"/>
      <c r="W117" s="1"/>
      <c r="X117" s="1"/>
    </row>
    <row r="118" spans="1:24" x14ac:dyDescent="0.4">
      <c r="A118" s="338"/>
      <c r="B118" s="350"/>
      <c r="C118" s="355"/>
      <c r="D118" s="42">
        <v>1432</v>
      </c>
      <c r="E118" s="42">
        <v>8994</v>
      </c>
      <c r="F118" s="42">
        <v>1302</v>
      </c>
      <c r="G118" s="42">
        <v>8369</v>
      </c>
      <c r="H118" s="42">
        <v>1532</v>
      </c>
      <c r="I118" s="42">
        <v>9680</v>
      </c>
      <c r="J118" s="42">
        <v>1678</v>
      </c>
      <c r="K118" s="42">
        <v>10910</v>
      </c>
      <c r="L118" s="42">
        <v>1590</v>
      </c>
      <c r="M118" s="42">
        <v>10586</v>
      </c>
      <c r="N118" s="42"/>
      <c r="O118" s="42"/>
      <c r="P118" s="187"/>
      <c r="Q118" s="1"/>
      <c r="R118" s="1"/>
      <c r="S118" s="1"/>
      <c r="T118" s="1"/>
      <c r="U118" s="1"/>
      <c r="V118" s="1"/>
      <c r="W118" s="1"/>
      <c r="X118" s="1"/>
    </row>
    <row r="119" spans="1:24" ht="21.75" customHeight="1" x14ac:dyDescent="0.4">
      <c r="A119" s="338"/>
      <c r="B119" s="350"/>
      <c r="C119" s="351" t="s">
        <v>42</v>
      </c>
      <c r="D119" s="333">
        <f>(D117/D$113)*100</f>
        <v>34.956078589150408</v>
      </c>
      <c r="E119" s="333"/>
      <c r="F119" s="333">
        <f t="shared" ref="F119" si="179">(F117/F$113)*100</f>
        <v>32.535997846857754</v>
      </c>
      <c r="G119" s="333"/>
      <c r="H119" s="333">
        <f t="shared" ref="H119" si="180">(H117/H$113)*100</f>
        <v>35.02983722310745</v>
      </c>
      <c r="I119" s="333"/>
      <c r="J119" s="333">
        <f t="shared" ref="J119:N119" si="181">(J117/J$113)*100</f>
        <v>36.095658656879046</v>
      </c>
      <c r="K119" s="333"/>
      <c r="L119" s="333">
        <f t="shared" ref="L119" si="182">(L117/L$113)*100</f>
        <v>34.102621555007843</v>
      </c>
      <c r="M119" s="333"/>
      <c r="N119" s="333" t="e">
        <f t="shared" si="181"/>
        <v>#DIV/0!</v>
      </c>
      <c r="O119" s="333"/>
      <c r="P119" s="187"/>
      <c r="Q119" s="1"/>
      <c r="R119" s="1"/>
      <c r="S119" s="1"/>
      <c r="T119" s="1"/>
      <c r="U119" s="1"/>
      <c r="V119" s="1"/>
      <c r="W119" s="1"/>
      <c r="X119" s="1"/>
    </row>
    <row r="120" spans="1:24" x14ac:dyDescent="0.4">
      <c r="A120" s="338"/>
      <c r="B120" s="350"/>
      <c r="C120" s="351"/>
      <c r="D120" s="48">
        <f>(D118/D$113)*100</f>
        <v>4.8011801783678667</v>
      </c>
      <c r="E120" s="48">
        <f>(E118/D$113)*100</f>
        <v>30.154898410782536</v>
      </c>
      <c r="F120" s="48">
        <f t="shared" ref="F120" si="183">(F118/F$113)*100</f>
        <v>4.3802987484860711</v>
      </c>
      <c r="G120" s="48">
        <f t="shared" ref="G120" si="184">(G118/F$113)*100</f>
        <v>28.155699098371684</v>
      </c>
      <c r="H120" s="48">
        <f t="shared" ref="H120" si="185">(H118/H$113)*100</f>
        <v>4.786452963414253</v>
      </c>
      <c r="I120" s="48">
        <f t="shared" ref="I120" si="186">(I118/H$113)*100</f>
        <v>30.24338425969319</v>
      </c>
      <c r="J120" s="48">
        <f t="shared" ref="J120:N120" si="187">(J118/J$113)*100</f>
        <v>4.8116075012903599</v>
      </c>
      <c r="K120" s="48">
        <f t="shared" ref="K120" si="188">(K118/J$113)*100</f>
        <v>31.284051155588688</v>
      </c>
      <c r="L120" s="48">
        <f t="shared" ref="L120" si="189">(L118/L$113)*100</f>
        <v>4.4532825453730673</v>
      </c>
      <c r="M120" s="48">
        <f t="shared" ref="M120" si="190">(M118/L$113)*100</f>
        <v>29.649339009634772</v>
      </c>
      <c r="N120" s="48" t="e">
        <f t="shared" si="187"/>
        <v>#DIV/0!</v>
      </c>
      <c r="O120" s="48" t="e">
        <f t="shared" ref="O120" si="191">(O118/N$113)*100</f>
        <v>#DIV/0!</v>
      </c>
      <c r="P120" s="187"/>
      <c r="Q120" s="1"/>
      <c r="R120" s="1"/>
      <c r="S120" s="1"/>
      <c r="T120" s="1"/>
      <c r="U120" s="1"/>
      <c r="V120" s="1"/>
      <c r="W120" s="1"/>
      <c r="X120" s="1"/>
    </row>
    <row r="121" spans="1:24" x14ac:dyDescent="0.4">
      <c r="A121" s="338"/>
      <c r="B121" s="350" t="s">
        <v>35</v>
      </c>
      <c r="C121" s="355" t="s">
        <v>24</v>
      </c>
      <c r="D121" s="332">
        <f>D122+E122</f>
        <v>17461</v>
      </c>
      <c r="E121" s="332"/>
      <c r="F121" s="332">
        <f t="shared" ref="F121" si="192">F122+G122</f>
        <v>17576</v>
      </c>
      <c r="G121" s="332"/>
      <c r="H121" s="332">
        <f t="shared" ref="H121" si="193">H122+I122</f>
        <v>18543</v>
      </c>
      <c r="I121" s="332"/>
      <c r="J121" s="332">
        <f t="shared" ref="J121" si="194">J122+K122</f>
        <v>19528</v>
      </c>
      <c r="K121" s="332"/>
      <c r="L121" s="332">
        <f t="shared" ref="L121" si="195">L122+M122</f>
        <v>21003</v>
      </c>
      <c r="M121" s="332"/>
      <c r="N121" s="332">
        <f t="shared" ref="N121" si="196">N122+O122</f>
        <v>0</v>
      </c>
      <c r="O121" s="332"/>
      <c r="P121" s="187"/>
      <c r="Q121" s="1"/>
      <c r="R121" s="1"/>
      <c r="S121" s="1"/>
      <c r="T121" s="1"/>
      <c r="U121" s="1"/>
      <c r="V121" s="1"/>
      <c r="W121" s="1"/>
      <c r="X121" s="1"/>
    </row>
    <row r="122" spans="1:24" ht="21.75" customHeight="1" x14ac:dyDescent="0.4">
      <c r="A122" s="338"/>
      <c r="B122" s="350"/>
      <c r="C122" s="355"/>
      <c r="D122" s="42">
        <v>3150</v>
      </c>
      <c r="E122" s="42">
        <v>14311</v>
      </c>
      <c r="F122" s="42">
        <v>3159</v>
      </c>
      <c r="G122" s="42">
        <v>14417</v>
      </c>
      <c r="H122" s="42">
        <v>3291</v>
      </c>
      <c r="I122" s="42">
        <v>15252</v>
      </c>
      <c r="J122" s="42">
        <v>3439</v>
      </c>
      <c r="K122" s="42">
        <v>16089</v>
      </c>
      <c r="L122" s="42">
        <v>3626</v>
      </c>
      <c r="M122" s="42">
        <v>17377</v>
      </c>
      <c r="N122" s="42"/>
      <c r="O122" s="42"/>
      <c r="P122" s="187"/>
      <c r="Q122" s="1"/>
      <c r="R122" s="1"/>
      <c r="S122" s="1"/>
      <c r="T122" s="1"/>
      <c r="U122" s="1"/>
      <c r="V122" s="1"/>
      <c r="W122" s="1"/>
      <c r="X122" s="1"/>
    </row>
    <row r="123" spans="1:24" x14ac:dyDescent="0.4">
      <c r="A123" s="338"/>
      <c r="B123" s="350"/>
      <c r="C123" s="351" t="s">
        <v>42</v>
      </c>
      <c r="D123" s="333">
        <f>(D121/D$113)*100</f>
        <v>58.542882049218804</v>
      </c>
      <c r="E123" s="333"/>
      <c r="F123" s="333">
        <f t="shared" ref="F123" si="197">(F121/F$113)*100</f>
        <v>59.130668819808903</v>
      </c>
      <c r="G123" s="333"/>
      <c r="H123" s="333">
        <f t="shared" ref="H123" si="198">(H121/H$113)*100</f>
        <v>57.934201893335832</v>
      </c>
      <c r="I123" s="333"/>
      <c r="J123" s="333">
        <f t="shared" ref="J123:N123" si="199">(J121/J$113)*100</f>
        <v>55.995870849343355</v>
      </c>
      <c r="K123" s="333"/>
      <c r="L123" s="333">
        <f t="shared" ref="L123" si="200">(L121/L$113)*100</f>
        <v>58.82534169840914</v>
      </c>
      <c r="M123" s="333"/>
      <c r="N123" s="333" t="e">
        <f t="shared" si="199"/>
        <v>#DIV/0!</v>
      </c>
      <c r="O123" s="333"/>
      <c r="P123" s="187"/>
      <c r="Q123" s="1"/>
      <c r="R123" s="1"/>
      <c r="S123" s="1"/>
      <c r="T123" s="1"/>
      <c r="U123" s="1"/>
      <c r="V123" s="1"/>
      <c r="W123" s="1"/>
      <c r="X123" s="1"/>
    </row>
    <row r="124" spans="1:24" ht="21.75" customHeight="1" x14ac:dyDescent="0.4">
      <c r="A124" s="338"/>
      <c r="B124" s="350"/>
      <c r="C124" s="351"/>
      <c r="D124" s="48">
        <f>(D122/D$113)*100</f>
        <v>10.561255280627641</v>
      </c>
      <c r="E124" s="48">
        <f>(E122/D$113)*100</f>
        <v>47.981626768591163</v>
      </c>
      <c r="F124" s="48">
        <f t="shared" ref="F124" si="201">(F122/F$113)*100</f>
        <v>10.627775534921275</v>
      </c>
      <c r="G124" s="48">
        <f t="shared" ref="G124" si="202">(G122/F$113)*100</f>
        <v>48.502893284887634</v>
      </c>
      <c r="H124" s="48">
        <f t="shared" ref="H124" si="203">(H122/H$113)*100</f>
        <v>10.282125784984535</v>
      </c>
      <c r="I124" s="48">
        <f t="shared" ref="I124" si="204">(I122/H$113)*100</f>
        <v>47.652076108351302</v>
      </c>
      <c r="J124" s="48">
        <f t="shared" ref="J124:N124" si="205">(J122/J$113)*100</f>
        <v>9.8612146584848315</v>
      </c>
      <c r="K124" s="48">
        <f t="shared" ref="K124" si="206">(K122/J$113)*100</f>
        <v>46.134656190858522</v>
      </c>
      <c r="L124" s="48">
        <f t="shared" ref="L124" si="207">(L122/L$113)*100</f>
        <v>10.155724848756442</v>
      </c>
      <c r="M124" s="48">
        <f t="shared" ref="M124" si="208">(M122/L$113)*100</f>
        <v>48.669616849652705</v>
      </c>
      <c r="N124" s="48" t="e">
        <f t="shared" si="205"/>
        <v>#DIV/0!</v>
      </c>
      <c r="O124" s="48" t="e">
        <f t="shared" ref="O124" si="209">(O122/N$113)*100</f>
        <v>#DIV/0!</v>
      </c>
      <c r="P124" s="187"/>
      <c r="Q124" s="1"/>
      <c r="R124" s="1"/>
      <c r="S124" s="1"/>
      <c r="T124" s="1"/>
      <c r="U124" s="1"/>
      <c r="V124" s="1"/>
      <c r="W124" s="1"/>
      <c r="X124" s="1"/>
    </row>
    <row r="125" spans="1:24" x14ac:dyDescent="0.4">
      <c r="A125" s="338"/>
      <c r="B125" s="350" t="s">
        <v>36</v>
      </c>
      <c r="C125" s="355" t="s">
        <v>24</v>
      </c>
      <c r="D125" s="332">
        <f>D126+E126</f>
        <v>1939</v>
      </c>
      <c r="E125" s="332"/>
      <c r="F125" s="332">
        <f t="shared" ref="F125" si="210">F126+G126</f>
        <v>2477</v>
      </c>
      <c r="G125" s="332"/>
      <c r="H125" s="332">
        <f t="shared" ref="H125" si="211">H126+I126</f>
        <v>2252</v>
      </c>
      <c r="I125" s="332"/>
      <c r="J125" s="332">
        <f t="shared" ref="J125" si="212">J126+K126</f>
        <v>2758</v>
      </c>
      <c r="K125" s="332"/>
      <c r="L125" s="332">
        <f t="shared" ref="L125" si="213">L126+M126</f>
        <v>2525</v>
      </c>
      <c r="M125" s="332"/>
      <c r="N125" s="332">
        <f t="shared" ref="N125" si="214">N126+O126</f>
        <v>0</v>
      </c>
      <c r="O125" s="332"/>
      <c r="P125" s="187"/>
      <c r="Q125" s="1"/>
      <c r="R125" s="1"/>
      <c r="S125" s="1"/>
      <c r="T125" s="1"/>
      <c r="U125" s="1"/>
      <c r="V125" s="1"/>
      <c r="W125" s="1"/>
      <c r="X125" s="1"/>
    </row>
    <row r="126" spans="1:24" ht="21.75" customHeight="1" x14ac:dyDescent="0.4">
      <c r="A126" s="338"/>
      <c r="B126" s="350"/>
      <c r="C126" s="355"/>
      <c r="D126" s="42">
        <v>435</v>
      </c>
      <c r="E126" s="42">
        <v>1504</v>
      </c>
      <c r="F126" s="42">
        <v>544</v>
      </c>
      <c r="G126" s="42">
        <v>1933</v>
      </c>
      <c r="H126" s="42">
        <v>494</v>
      </c>
      <c r="I126" s="42">
        <v>1758</v>
      </c>
      <c r="J126" s="42">
        <v>562</v>
      </c>
      <c r="K126" s="42">
        <v>2196</v>
      </c>
      <c r="L126" s="42">
        <v>484</v>
      </c>
      <c r="M126" s="42">
        <v>2041</v>
      </c>
      <c r="N126" s="42"/>
      <c r="O126" s="42"/>
      <c r="P126" s="187"/>
      <c r="Q126" s="1"/>
      <c r="R126" s="1"/>
      <c r="S126" s="1"/>
      <c r="T126" s="1"/>
      <c r="U126" s="1"/>
      <c r="V126" s="1"/>
      <c r="W126" s="1"/>
      <c r="X126" s="1"/>
    </row>
    <row r="127" spans="1:24" x14ac:dyDescent="0.4">
      <c r="A127" s="338"/>
      <c r="B127" s="350"/>
      <c r="C127" s="351" t="s">
        <v>42</v>
      </c>
      <c r="D127" s="333">
        <f>(D125/D$113)*100</f>
        <v>6.5010393616307924</v>
      </c>
      <c r="E127" s="333"/>
      <c r="F127" s="333">
        <f t="shared" ref="F127" si="215">(F125/F$113)*100</f>
        <v>8.3333333333333321</v>
      </c>
      <c r="G127" s="333"/>
      <c r="H127" s="333">
        <f t="shared" ref="H127" si="216">(H125/H$113)*100</f>
        <v>7.0359608835567213</v>
      </c>
      <c r="I127" s="333"/>
      <c r="J127" s="333">
        <f t="shared" ref="J127:N127" si="217">(J125/J$113)*100</f>
        <v>7.9084704937775987</v>
      </c>
      <c r="K127" s="333"/>
      <c r="L127" s="333">
        <f t="shared" ref="L127" si="218">(L125/L$113)*100</f>
        <v>7.0720367465830156</v>
      </c>
      <c r="M127" s="333"/>
      <c r="N127" s="333" t="e">
        <f t="shared" si="217"/>
        <v>#DIV/0!</v>
      </c>
      <c r="O127" s="333"/>
      <c r="P127" s="187"/>
      <c r="Q127" s="1"/>
      <c r="R127" s="1"/>
      <c r="S127" s="1"/>
      <c r="T127" s="1"/>
      <c r="U127" s="1"/>
      <c r="V127" s="1"/>
      <c r="W127" s="1"/>
      <c r="X127" s="1"/>
    </row>
    <row r="128" spans="1:24" ht="21.75" customHeight="1" x14ac:dyDescent="0.4">
      <c r="A128" s="338"/>
      <c r="B128" s="350"/>
      <c r="C128" s="351"/>
      <c r="D128" s="48">
        <f>(D126/D$113)*100</f>
        <v>1.4584590625628646</v>
      </c>
      <c r="E128" s="48">
        <f>(E126/D$113)*100</f>
        <v>5.0425802990679269</v>
      </c>
      <c r="F128" s="48">
        <f t="shared" ref="F128" si="219">(F126/F$113)*100</f>
        <v>1.8301709056654556</v>
      </c>
      <c r="G128" s="48">
        <f t="shared" ref="G128" si="220">(G126/F$113)*100</f>
        <v>6.5031624276678777</v>
      </c>
      <c r="H128" s="48">
        <f t="shared" ref="H128" si="221">(H126/H$113)*100</f>
        <v>1.5434123785421938</v>
      </c>
      <c r="I128" s="48">
        <f t="shared" ref="I128" si="222">(I126/H$113)*100</f>
        <v>5.4925485050145282</v>
      </c>
      <c r="J128" s="48">
        <f t="shared" ref="J128:N128" si="223">(J126/J$113)*100</f>
        <v>1.6115157423868784</v>
      </c>
      <c r="K128" s="48">
        <f t="shared" ref="K128" si="224">(K126/J$113)*100</f>
        <v>6.2969547513907207</v>
      </c>
      <c r="L128" s="48">
        <f t="shared" ref="L128" si="225">(L126/L$113)*100</f>
        <v>1.3555904100380909</v>
      </c>
      <c r="M128" s="48">
        <f t="shared" ref="M128" si="226">(M126/L$113)*100</f>
        <v>5.7164463365449247</v>
      </c>
      <c r="N128" s="48" t="e">
        <f t="shared" si="223"/>
        <v>#DIV/0!</v>
      </c>
      <c r="O128" s="48" t="e">
        <f t="shared" ref="O128" si="227">(O126/N$113)*100</f>
        <v>#DIV/0!</v>
      </c>
      <c r="P128" s="187"/>
      <c r="Q128" s="1"/>
      <c r="R128" s="1"/>
      <c r="S128" s="1"/>
      <c r="T128" s="1"/>
      <c r="U128" s="1"/>
      <c r="V128" s="1"/>
      <c r="W128" s="1"/>
      <c r="X128" s="1"/>
    </row>
    <row r="129" spans="1:24" ht="21.75" customHeight="1" x14ac:dyDescent="0.4">
      <c r="A129" s="389"/>
      <c r="B129" s="390" t="s">
        <v>51</v>
      </c>
      <c r="C129" s="367" t="s">
        <v>24</v>
      </c>
      <c r="D129" s="365">
        <f>D130+E130</f>
        <v>302</v>
      </c>
      <c r="E129" s="365"/>
      <c r="F129" s="365">
        <f t="shared" ref="F129" si="228">F130+G130</f>
        <v>290</v>
      </c>
      <c r="G129" s="365"/>
      <c r="H129" s="365">
        <f t="shared" ref="H129" si="229">H130+I130</f>
        <v>349</v>
      </c>
      <c r="I129" s="365"/>
      <c r="J129" s="365">
        <f t="shared" ref="J129" si="230">J130+K130</f>
        <v>357</v>
      </c>
      <c r="K129" s="365"/>
      <c r="L129" s="365">
        <f t="shared" ref="L129" si="231">L130+M130</f>
        <v>352</v>
      </c>
      <c r="M129" s="365"/>
      <c r="N129" s="365">
        <f t="shared" ref="N129" si="232">N130+O130</f>
        <v>0</v>
      </c>
      <c r="O129" s="365"/>
      <c r="P129" s="187"/>
      <c r="Q129" s="1"/>
      <c r="R129" s="1"/>
      <c r="S129" s="1"/>
      <c r="T129" s="1"/>
      <c r="U129" s="1"/>
      <c r="V129" s="1"/>
      <c r="W129" s="1"/>
      <c r="X129" s="1"/>
    </row>
    <row r="130" spans="1:24" ht="21.75" customHeight="1" x14ac:dyDescent="0.4">
      <c r="A130" s="389"/>
      <c r="B130" s="390"/>
      <c r="C130" s="367"/>
      <c r="D130" s="52">
        <v>24</v>
      </c>
      <c r="E130" s="52">
        <v>278</v>
      </c>
      <c r="F130" s="52">
        <v>23</v>
      </c>
      <c r="G130" s="52">
        <v>267</v>
      </c>
      <c r="H130" s="52">
        <v>30</v>
      </c>
      <c r="I130" s="52">
        <v>319</v>
      </c>
      <c r="J130" s="52">
        <v>29</v>
      </c>
      <c r="K130" s="52">
        <v>328</v>
      </c>
      <c r="L130" s="52">
        <v>33</v>
      </c>
      <c r="M130" s="52">
        <v>319</v>
      </c>
      <c r="N130" s="52"/>
      <c r="O130" s="52"/>
      <c r="P130" s="187"/>
      <c r="Q130" s="1"/>
      <c r="R130" s="1"/>
      <c r="S130" s="1"/>
      <c r="T130" s="1"/>
      <c r="U130" s="1"/>
      <c r="V130" s="1"/>
      <c r="W130" s="1"/>
      <c r="X130" s="1"/>
    </row>
    <row r="131" spans="1:24" ht="21.75" customHeight="1" x14ac:dyDescent="0.4">
      <c r="A131" s="389"/>
      <c r="B131" s="390"/>
      <c r="C131" s="360" t="s">
        <v>42</v>
      </c>
      <c r="D131" s="359">
        <f>(D130/D$129)*100</f>
        <v>7.9470198675496695</v>
      </c>
      <c r="E131" s="359">
        <f>(E130/D$129)*100</f>
        <v>92.05298013245033</v>
      </c>
      <c r="F131" s="359">
        <f t="shared" ref="F131" si="233">(F130/F$129)*100</f>
        <v>7.931034482758621</v>
      </c>
      <c r="G131" s="359">
        <f t="shared" ref="G131" si="234">(G130/F$129)*100</f>
        <v>92.068965517241381</v>
      </c>
      <c r="H131" s="359">
        <f t="shared" ref="H131" si="235">(H130/H$129)*100</f>
        <v>8.5959885386819472</v>
      </c>
      <c r="I131" s="359">
        <f t="shared" ref="I131" si="236">(I130/H$129)*100</f>
        <v>91.404011461318049</v>
      </c>
      <c r="J131" s="359">
        <f t="shared" ref="J131:N131" si="237">(J130/J$129)*100</f>
        <v>8.1232492997198875</v>
      </c>
      <c r="K131" s="359">
        <f t="shared" ref="K131" si="238">(K130/J$129)*100</f>
        <v>91.876750700280112</v>
      </c>
      <c r="L131" s="359">
        <f t="shared" ref="L131" si="239">(L130/L$129)*100</f>
        <v>9.375</v>
      </c>
      <c r="M131" s="359">
        <f t="shared" ref="M131" si="240">(M130/L$129)*100</f>
        <v>90.625</v>
      </c>
      <c r="N131" s="359" t="e">
        <f t="shared" si="237"/>
        <v>#DIV/0!</v>
      </c>
      <c r="O131" s="359" t="e">
        <f t="shared" ref="O131" si="241">(O130/N$129)*100</f>
        <v>#DIV/0!</v>
      </c>
      <c r="P131" s="336" t="s">
        <v>52</v>
      </c>
      <c r="Q131" s="1"/>
      <c r="R131" s="1"/>
      <c r="S131" s="1"/>
      <c r="T131" s="1"/>
      <c r="U131" s="1"/>
      <c r="V131" s="1"/>
      <c r="W131" s="1"/>
      <c r="X131" s="1"/>
    </row>
    <row r="132" spans="1:24" ht="21.75" customHeight="1" x14ac:dyDescent="0.4">
      <c r="A132" s="389"/>
      <c r="B132" s="390"/>
      <c r="C132" s="360"/>
      <c r="D132" s="359"/>
      <c r="E132" s="359"/>
      <c r="F132" s="359"/>
      <c r="G132" s="359"/>
      <c r="H132" s="359"/>
      <c r="I132" s="359"/>
      <c r="J132" s="359"/>
      <c r="K132" s="359"/>
      <c r="L132" s="359"/>
      <c r="M132" s="359"/>
      <c r="N132" s="359"/>
      <c r="O132" s="359"/>
      <c r="P132" s="337"/>
      <c r="Q132" s="1"/>
      <c r="R132" s="1"/>
      <c r="S132" s="1"/>
      <c r="T132" s="1"/>
      <c r="U132" s="1"/>
      <c r="V132" s="1"/>
      <c r="W132" s="1"/>
      <c r="X132" s="1"/>
    </row>
    <row r="133" spans="1:24" x14ac:dyDescent="0.4">
      <c r="A133" s="388"/>
      <c r="B133" s="378" t="s">
        <v>53</v>
      </c>
      <c r="C133" s="366" t="s">
        <v>24</v>
      </c>
      <c r="D133" s="363">
        <f>D134+E134</f>
        <v>31107</v>
      </c>
      <c r="E133" s="363"/>
      <c r="F133" s="363">
        <f t="shared" ref="F133" si="242">F134+G134</f>
        <v>30857</v>
      </c>
      <c r="G133" s="363"/>
      <c r="H133" s="363">
        <f t="shared" ref="H133" si="243">H134+I134</f>
        <v>33415</v>
      </c>
      <c r="I133" s="363"/>
      <c r="J133" s="363">
        <f t="shared" ref="J133" si="244">J134+K134</f>
        <v>36339</v>
      </c>
      <c r="K133" s="363"/>
      <c r="L133" s="363">
        <f t="shared" ref="L133" si="245">L134+M134</f>
        <v>36994</v>
      </c>
      <c r="M133" s="363"/>
      <c r="N133" s="363">
        <f t="shared" ref="N133" si="246">N134+O134</f>
        <v>0</v>
      </c>
      <c r="O133" s="363"/>
      <c r="P133" s="187"/>
      <c r="Q133" s="1"/>
      <c r="R133" s="1"/>
      <c r="S133" s="1"/>
      <c r="T133" s="1"/>
      <c r="U133" s="1"/>
      <c r="V133" s="1"/>
      <c r="W133" s="1"/>
      <c r="X133" s="1"/>
    </row>
    <row r="134" spans="1:24" ht="21.75" customHeight="1" x14ac:dyDescent="0.4">
      <c r="A134" s="388"/>
      <c r="B134" s="378"/>
      <c r="C134" s="366"/>
      <c r="D134" s="50">
        <v>5424</v>
      </c>
      <c r="E134" s="50">
        <v>25683</v>
      </c>
      <c r="F134" s="50">
        <v>5360</v>
      </c>
      <c r="G134" s="50">
        <v>25497</v>
      </c>
      <c r="H134" s="50">
        <v>5763</v>
      </c>
      <c r="I134" s="50">
        <v>27652</v>
      </c>
      <c r="J134" s="50">
        <v>6132</v>
      </c>
      <c r="K134" s="50">
        <v>30207</v>
      </c>
      <c r="L134" s="50">
        <v>6116</v>
      </c>
      <c r="M134" s="50">
        <v>30878</v>
      </c>
      <c r="N134" s="50"/>
      <c r="O134" s="50"/>
      <c r="P134" s="187"/>
      <c r="Q134" s="1"/>
      <c r="R134" s="1"/>
      <c r="S134" s="1"/>
      <c r="T134" s="1"/>
      <c r="U134" s="1"/>
      <c r="V134" s="1"/>
      <c r="W134" s="1"/>
      <c r="X134" s="1"/>
    </row>
    <row r="135" spans="1:24" x14ac:dyDescent="0.4">
      <c r="A135" s="388"/>
      <c r="B135" s="378"/>
      <c r="C135" s="375" t="s">
        <v>39</v>
      </c>
      <c r="D135" s="362">
        <f>(D134/D$133)*100</f>
        <v>17.43658983508535</v>
      </c>
      <c r="E135" s="362">
        <f>(E134/D$133)*100</f>
        <v>82.563410164914657</v>
      </c>
      <c r="F135" s="362">
        <f t="shared" ref="F135" si="247">(F134/F$133)*100</f>
        <v>17.370450789124021</v>
      </c>
      <c r="G135" s="362">
        <f t="shared" ref="G135" si="248">(G134/F$133)*100</f>
        <v>82.629549210875979</v>
      </c>
      <c r="H135" s="362">
        <f t="shared" ref="H135" si="249">(H134/H$133)*100</f>
        <v>17.246745473589705</v>
      </c>
      <c r="I135" s="362">
        <f t="shared" ref="I135" si="250">(I134/H$133)*100</f>
        <v>82.753254526410288</v>
      </c>
      <c r="J135" s="362">
        <f t="shared" ref="J135:N135" si="251">(J134/J$133)*100</f>
        <v>16.87443242796995</v>
      </c>
      <c r="K135" s="362">
        <f t="shared" ref="K135" si="252">(K134/J$133)*100</f>
        <v>83.12556757203005</v>
      </c>
      <c r="L135" s="362">
        <f t="shared" ref="L135" si="253">(L134/L$133)*100</f>
        <v>16.532410661188301</v>
      </c>
      <c r="M135" s="362">
        <f t="shared" ref="M135" si="254">(M134/L$133)*100</f>
        <v>83.467589338811692</v>
      </c>
      <c r="N135" s="362" t="e">
        <f t="shared" si="251"/>
        <v>#DIV/0!</v>
      </c>
      <c r="O135" s="362" t="e">
        <f t="shared" ref="O135" si="255">(O134/N$133)*100</f>
        <v>#DIV/0!</v>
      </c>
      <c r="P135" s="187"/>
      <c r="Q135" s="1"/>
      <c r="R135" s="1"/>
      <c r="S135" s="1"/>
      <c r="T135" s="1"/>
      <c r="U135" s="1"/>
      <c r="V135" s="1"/>
      <c r="W135" s="1"/>
      <c r="X135" s="1"/>
    </row>
    <row r="136" spans="1:24" ht="21.75" customHeight="1" x14ac:dyDescent="0.4">
      <c r="A136" s="388"/>
      <c r="B136" s="378"/>
      <c r="C136" s="375"/>
      <c r="D136" s="362"/>
      <c r="E136" s="362"/>
      <c r="F136" s="362"/>
      <c r="G136" s="362"/>
      <c r="H136" s="362"/>
      <c r="I136" s="362"/>
      <c r="J136" s="362"/>
      <c r="K136" s="362"/>
      <c r="L136" s="362"/>
      <c r="M136" s="362"/>
      <c r="N136" s="362"/>
      <c r="O136" s="362"/>
      <c r="P136" s="187"/>
      <c r="Q136" s="1"/>
      <c r="R136" s="1"/>
      <c r="S136" s="1"/>
      <c r="T136" s="1"/>
      <c r="U136" s="1"/>
      <c r="V136" s="1"/>
      <c r="W136" s="1"/>
      <c r="X136" s="1"/>
    </row>
    <row r="137" spans="1:24" x14ac:dyDescent="0.4">
      <c r="A137" s="391"/>
      <c r="B137" s="379" t="s">
        <v>54</v>
      </c>
      <c r="C137" s="357" t="s">
        <v>24</v>
      </c>
      <c r="D137" s="361">
        <f>D138+E138</f>
        <v>16780</v>
      </c>
      <c r="E137" s="361"/>
      <c r="F137" s="361">
        <f t="shared" ref="F137" si="256">F138+G138</f>
        <v>19117</v>
      </c>
      <c r="G137" s="361"/>
      <c r="H137" s="361">
        <f t="shared" ref="H137" si="257">H138+I138</f>
        <v>18081</v>
      </c>
      <c r="I137" s="361"/>
      <c r="J137" s="361">
        <f t="shared" ref="J137" si="258">J138+K138</f>
        <v>22067</v>
      </c>
      <c r="K137" s="361"/>
      <c r="L137" s="361">
        <f t="shared" ref="L137" si="259">L138+M138</f>
        <v>22389</v>
      </c>
      <c r="M137" s="361"/>
      <c r="N137" s="361">
        <f t="shared" ref="N137" si="260">N138+O138</f>
        <v>0</v>
      </c>
      <c r="O137" s="361"/>
      <c r="P137" s="187"/>
      <c r="Q137" s="1"/>
      <c r="R137" s="1"/>
      <c r="S137" s="1"/>
      <c r="T137" s="1"/>
      <c r="U137" s="1"/>
      <c r="V137" s="1"/>
      <c r="W137" s="1"/>
      <c r="X137" s="1"/>
    </row>
    <row r="138" spans="1:24" x14ac:dyDescent="0.4">
      <c r="A138" s="391"/>
      <c r="B138" s="379"/>
      <c r="C138" s="357"/>
      <c r="D138" s="39">
        <v>1138</v>
      </c>
      <c r="E138" s="39">
        <v>15642</v>
      </c>
      <c r="F138" s="39">
        <v>1554</v>
      </c>
      <c r="G138" s="39">
        <v>17563</v>
      </c>
      <c r="H138" s="39">
        <v>1199</v>
      </c>
      <c r="I138" s="39">
        <v>16882</v>
      </c>
      <c r="J138" s="39">
        <v>1573</v>
      </c>
      <c r="K138" s="39">
        <v>20494</v>
      </c>
      <c r="L138" s="39">
        <v>1628</v>
      </c>
      <c r="M138" s="39">
        <v>20761</v>
      </c>
      <c r="N138" s="39"/>
      <c r="O138" s="39"/>
      <c r="P138" s="187"/>
      <c r="Q138" s="1"/>
      <c r="R138" s="1"/>
      <c r="S138" s="1"/>
      <c r="T138" s="1"/>
      <c r="U138" s="1"/>
      <c r="V138" s="1"/>
      <c r="W138" s="1"/>
      <c r="X138" s="1"/>
    </row>
    <row r="139" spans="1:24" x14ac:dyDescent="0.4">
      <c r="A139" s="391"/>
      <c r="B139" s="379"/>
      <c r="C139" s="372" t="s">
        <v>55</v>
      </c>
      <c r="D139" s="358">
        <f>(D138/D$137)*100</f>
        <v>6.7818831942789037</v>
      </c>
      <c r="E139" s="358">
        <f>(E138/D$137)*100</f>
        <v>93.218116805721095</v>
      </c>
      <c r="F139" s="358">
        <f>(F138/F$137)*100</f>
        <v>8.1288905162943976</v>
      </c>
      <c r="G139" s="358">
        <f>(G138/F$137)*100</f>
        <v>91.871109483705609</v>
      </c>
      <c r="H139" s="358">
        <f>(H138/H$137)*100</f>
        <v>6.6312703943365969</v>
      </c>
      <c r="I139" s="358">
        <f>(I138/H$137)*100</f>
        <v>93.368729605663404</v>
      </c>
      <c r="J139" s="358">
        <f>(J138/J$137)*100</f>
        <v>7.1282911134272906</v>
      </c>
      <c r="K139" s="358">
        <f>(K138/J$137)*100</f>
        <v>92.871708886572719</v>
      </c>
      <c r="L139" s="358">
        <f>(L138/L$137)*100</f>
        <v>7.2714279333601324</v>
      </c>
      <c r="M139" s="358">
        <f>(M138/L$137)*100</f>
        <v>92.72857206663987</v>
      </c>
      <c r="N139" s="358" t="e">
        <f>(N138/N$137)*100</f>
        <v>#DIV/0!</v>
      </c>
      <c r="O139" s="358" t="e">
        <f>(O138/N$137)*100</f>
        <v>#DIV/0!</v>
      </c>
      <c r="P139" s="187"/>
      <c r="Q139" s="1"/>
      <c r="R139" s="1"/>
      <c r="S139" s="1"/>
      <c r="T139" s="1"/>
      <c r="U139" s="1"/>
      <c r="V139" s="1"/>
      <c r="W139" s="1"/>
      <c r="X139" s="1"/>
    </row>
    <row r="140" spans="1:24" x14ac:dyDescent="0.4">
      <c r="A140" s="391"/>
      <c r="B140" s="379"/>
      <c r="C140" s="372"/>
      <c r="D140" s="358"/>
      <c r="E140" s="358"/>
      <c r="F140" s="358"/>
      <c r="G140" s="358"/>
      <c r="H140" s="358"/>
      <c r="I140" s="358"/>
      <c r="J140" s="358"/>
      <c r="K140" s="358"/>
      <c r="L140" s="358"/>
      <c r="M140" s="358"/>
      <c r="N140" s="358"/>
      <c r="O140" s="358"/>
      <c r="P140" s="187"/>
      <c r="Q140" s="1"/>
      <c r="R140" s="1"/>
      <c r="S140" s="1"/>
      <c r="T140" s="1"/>
      <c r="U140" s="1"/>
      <c r="V140" s="1"/>
      <c r="W140" s="1"/>
      <c r="X140" s="1"/>
    </row>
    <row r="141" spans="1:24" x14ac:dyDescent="0.4">
      <c r="A141" s="338"/>
      <c r="B141" s="350" t="s">
        <v>34</v>
      </c>
      <c r="C141" s="355" t="s">
        <v>24</v>
      </c>
      <c r="D141" s="332">
        <f>D142+E142</f>
        <v>6625</v>
      </c>
      <c r="E141" s="332"/>
      <c r="F141" s="332">
        <f t="shared" ref="F141" si="261">F142+G142</f>
        <v>6928</v>
      </c>
      <c r="G141" s="332"/>
      <c r="H141" s="332">
        <f t="shared" ref="H141" si="262">H142+I142</f>
        <v>7168</v>
      </c>
      <c r="I141" s="332"/>
      <c r="J141" s="332">
        <f t="shared" ref="J141" si="263">J142+K142</f>
        <v>8938</v>
      </c>
      <c r="K141" s="332"/>
      <c r="L141" s="332">
        <f t="shared" ref="L141" si="264">L142+M142</f>
        <v>8723</v>
      </c>
      <c r="M141" s="332"/>
      <c r="N141" s="332">
        <f t="shared" ref="N141" si="265">N142+O142</f>
        <v>0</v>
      </c>
      <c r="O141" s="332"/>
      <c r="P141" s="187"/>
      <c r="Q141" s="1"/>
      <c r="R141" s="1"/>
      <c r="S141" s="1"/>
      <c r="T141" s="1"/>
      <c r="U141" s="1"/>
      <c r="V141" s="1"/>
      <c r="W141" s="1"/>
      <c r="X141" s="1"/>
    </row>
    <row r="142" spans="1:24" x14ac:dyDescent="0.4">
      <c r="A142" s="338"/>
      <c r="B142" s="350"/>
      <c r="C142" s="355"/>
      <c r="D142" s="42">
        <v>458</v>
      </c>
      <c r="E142" s="42">
        <v>6167</v>
      </c>
      <c r="F142" s="42">
        <v>550</v>
      </c>
      <c r="G142" s="42">
        <v>6378</v>
      </c>
      <c r="H142" s="42">
        <v>482</v>
      </c>
      <c r="I142" s="42">
        <v>6686</v>
      </c>
      <c r="J142" s="42">
        <v>628</v>
      </c>
      <c r="K142" s="42">
        <v>8310</v>
      </c>
      <c r="L142" s="42">
        <v>634</v>
      </c>
      <c r="M142" s="42">
        <v>8089</v>
      </c>
      <c r="N142" s="42"/>
      <c r="O142" s="42"/>
      <c r="P142" s="187"/>
      <c r="Q142" s="1"/>
      <c r="R142" s="1"/>
      <c r="S142" s="1"/>
      <c r="T142" s="1"/>
      <c r="U142" s="1"/>
      <c r="V142" s="1"/>
      <c r="W142" s="1"/>
      <c r="X142" s="1"/>
    </row>
    <row r="143" spans="1:24" ht="21.75" customHeight="1" x14ac:dyDescent="0.4">
      <c r="A143" s="338"/>
      <c r="B143" s="350"/>
      <c r="C143" s="351" t="s">
        <v>55</v>
      </c>
      <c r="D143" s="333">
        <f>(D141/D$137)*100</f>
        <v>39.481525625744936</v>
      </c>
      <c r="E143" s="333"/>
      <c r="F143" s="333">
        <f t="shared" ref="F143" si="266">(F141/F$137)*100</f>
        <v>36.239995815242978</v>
      </c>
      <c r="G143" s="333"/>
      <c r="H143" s="333">
        <f t="shared" ref="H143" si="267">(H141/H$137)*100</f>
        <v>39.643825009678665</v>
      </c>
      <c r="I143" s="333"/>
      <c r="J143" s="333">
        <f t="shared" ref="J143:N143" si="268">(J141/J$137)*100</f>
        <v>40.50391988036435</v>
      </c>
      <c r="K143" s="333"/>
      <c r="L143" s="333">
        <f t="shared" ref="L143" si="269">(L141/L$137)*100</f>
        <v>38.961096967260708</v>
      </c>
      <c r="M143" s="333"/>
      <c r="N143" s="333" t="e">
        <f t="shared" si="268"/>
        <v>#DIV/0!</v>
      </c>
      <c r="O143" s="333"/>
      <c r="P143" s="187"/>
      <c r="Q143" s="1"/>
      <c r="R143" s="1"/>
      <c r="S143" s="1"/>
      <c r="T143" s="1"/>
      <c r="U143" s="1"/>
      <c r="V143" s="1"/>
      <c r="W143" s="1"/>
      <c r="X143" s="1"/>
    </row>
    <row r="144" spans="1:24" x14ac:dyDescent="0.4">
      <c r="A144" s="338"/>
      <c r="B144" s="350"/>
      <c r="C144" s="351"/>
      <c r="D144" s="48">
        <f>(D142/D$137)*100</f>
        <v>2.7294398092967818</v>
      </c>
      <c r="E144" s="48">
        <f>(E142/D$137)*100</f>
        <v>36.752085816448158</v>
      </c>
      <c r="F144" s="48">
        <f>(F142/F$137)*100</f>
        <v>2.8770204529999477</v>
      </c>
      <c r="G144" s="48">
        <f>(G142/F$137)*100</f>
        <v>33.362975362243027</v>
      </c>
      <c r="H144" s="48">
        <f>(H142/H$137)*100</f>
        <v>2.6657817598584148</v>
      </c>
      <c r="I144" s="48">
        <f>(I142/H$137)*100</f>
        <v>36.978043249820253</v>
      </c>
      <c r="J144" s="48">
        <f>(J142/J$137)*100</f>
        <v>2.8458784610504373</v>
      </c>
      <c r="K144" s="48">
        <f>(K142/J$137)*100</f>
        <v>37.658041419313911</v>
      </c>
      <c r="L144" s="48">
        <f>(L142/L$137)*100</f>
        <v>2.8317477332618699</v>
      </c>
      <c r="M144" s="48">
        <f>(M142/L$137)*100</f>
        <v>36.129349233998838</v>
      </c>
      <c r="N144" s="48" t="e">
        <f>(N142/N$137)*100</f>
        <v>#DIV/0!</v>
      </c>
      <c r="O144" s="48" t="e">
        <f>(O142/N$137)*100</f>
        <v>#DIV/0!</v>
      </c>
      <c r="P144" s="187"/>
      <c r="Q144" s="1"/>
      <c r="R144" s="1"/>
      <c r="S144" s="1"/>
      <c r="T144" s="1"/>
      <c r="U144" s="1"/>
      <c r="V144" s="1"/>
      <c r="W144" s="1"/>
      <c r="X144" s="1"/>
    </row>
    <row r="145" spans="1:24" x14ac:dyDescent="0.4">
      <c r="A145" s="338"/>
      <c r="B145" s="350" t="s">
        <v>35</v>
      </c>
      <c r="C145" s="355" t="s">
        <v>24</v>
      </c>
      <c r="D145" s="332">
        <f>D146+E146</f>
        <v>9281</v>
      </c>
      <c r="E145" s="332"/>
      <c r="F145" s="332">
        <f t="shared" ref="F145" si="270">F146+G146</f>
        <v>10760</v>
      </c>
      <c r="G145" s="332"/>
      <c r="H145" s="332">
        <f t="shared" ref="H145" si="271">H146+I146</f>
        <v>9880</v>
      </c>
      <c r="I145" s="332"/>
      <c r="J145" s="332">
        <f t="shared" ref="J145" si="272">J146+K146</f>
        <v>11562</v>
      </c>
      <c r="K145" s="332"/>
      <c r="L145" s="332">
        <f t="shared" ref="L145" si="273">L146+M146</f>
        <v>12244</v>
      </c>
      <c r="M145" s="332"/>
      <c r="N145" s="332">
        <f t="shared" ref="N145" si="274">N146+O146</f>
        <v>0</v>
      </c>
      <c r="O145" s="332"/>
      <c r="P145" s="187"/>
      <c r="Q145" s="1"/>
      <c r="R145" s="1"/>
      <c r="S145" s="1"/>
      <c r="T145" s="1"/>
      <c r="U145" s="1"/>
      <c r="V145" s="1"/>
      <c r="W145" s="1"/>
      <c r="X145" s="1"/>
    </row>
    <row r="146" spans="1:24" x14ac:dyDescent="0.4">
      <c r="A146" s="338"/>
      <c r="B146" s="350"/>
      <c r="C146" s="355"/>
      <c r="D146" s="42">
        <v>618</v>
      </c>
      <c r="E146" s="42">
        <v>8663</v>
      </c>
      <c r="F146" s="42">
        <v>881</v>
      </c>
      <c r="G146" s="42">
        <v>9879</v>
      </c>
      <c r="H146" s="42">
        <v>651</v>
      </c>
      <c r="I146" s="42">
        <v>9229</v>
      </c>
      <c r="J146" s="42">
        <v>838</v>
      </c>
      <c r="K146" s="42">
        <v>10724</v>
      </c>
      <c r="L146" s="42">
        <v>896</v>
      </c>
      <c r="M146" s="42">
        <v>11348</v>
      </c>
      <c r="N146" s="42"/>
      <c r="O146" s="42"/>
      <c r="P146" s="187"/>
      <c r="Q146" s="1"/>
      <c r="R146" s="1"/>
      <c r="S146" s="1"/>
      <c r="T146" s="1"/>
      <c r="U146" s="1"/>
      <c r="V146" s="1"/>
      <c r="W146" s="1"/>
      <c r="X146" s="1"/>
    </row>
    <row r="147" spans="1:24" ht="21.75" customHeight="1" x14ac:dyDescent="0.4">
      <c r="A147" s="338"/>
      <c r="B147" s="350"/>
      <c r="C147" s="351" t="s">
        <v>55</v>
      </c>
      <c r="D147" s="333">
        <f>(D145/D$137)*100</f>
        <v>55.309892729439817</v>
      </c>
      <c r="E147" s="333"/>
      <c r="F147" s="333">
        <f t="shared" ref="F147" si="275">(F145/F$137)*100</f>
        <v>56.284981953235338</v>
      </c>
      <c r="G147" s="333"/>
      <c r="H147" s="333">
        <f t="shared" ref="H147" si="276">(H145/H$137)*100</f>
        <v>54.642995409545932</v>
      </c>
      <c r="I147" s="333"/>
      <c r="J147" s="333">
        <f t="shared" ref="J147:N147" si="277">(J145/J$137)*100</f>
        <v>52.394978927810754</v>
      </c>
      <c r="K147" s="333"/>
      <c r="L147" s="333">
        <f t="shared" ref="L147" si="278">(L145/L$137)*100</f>
        <v>54.687569788735537</v>
      </c>
      <c r="M147" s="333"/>
      <c r="N147" s="333" t="e">
        <f t="shared" si="277"/>
        <v>#DIV/0!</v>
      </c>
      <c r="O147" s="333"/>
      <c r="P147" s="187"/>
      <c r="Q147" s="1"/>
      <c r="R147" s="1"/>
      <c r="S147" s="1"/>
      <c r="T147" s="1"/>
      <c r="U147" s="1"/>
      <c r="V147" s="1"/>
      <c r="W147" s="1"/>
      <c r="X147" s="1"/>
    </row>
    <row r="148" spans="1:24" x14ac:dyDescent="0.4">
      <c r="A148" s="338"/>
      <c r="B148" s="350"/>
      <c r="C148" s="351"/>
      <c r="D148" s="48">
        <f>(D146/D$137)*100</f>
        <v>3.6829558998808105</v>
      </c>
      <c r="E148" s="48">
        <f>(E146/D$137)*100</f>
        <v>51.626936829559</v>
      </c>
      <c r="F148" s="48">
        <f>(F146/F$137)*100</f>
        <v>4.6084636710780984</v>
      </c>
      <c r="G148" s="48">
        <f>(G146/F$137)*100</f>
        <v>51.676518282157247</v>
      </c>
      <c r="H148" s="48">
        <f>(H146/H$137)*100</f>
        <v>3.6004645760743323</v>
      </c>
      <c r="I148" s="48">
        <f>(I146/H$137)*100</f>
        <v>51.042530833471602</v>
      </c>
      <c r="J148" s="48">
        <f>(J146/J$137)*100</f>
        <v>3.7975257171341821</v>
      </c>
      <c r="K148" s="48">
        <f>(K146/J$137)*100</f>
        <v>48.597453210676576</v>
      </c>
      <c r="L148" s="48">
        <f>(L146/L$137)*100</f>
        <v>4.0019652507928001</v>
      </c>
      <c r="M148" s="48">
        <f>(M146/L$137)*100</f>
        <v>50.685604537942744</v>
      </c>
      <c r="N148" s="48" t="e">
        <f>(N146/N$137)*100</f>
        <v>#DIV/0!</v>
      </c>
      <c r="O148" s="48" t="e">
        <f>(O146/N$137)*100</f>
        <v>#DIV/0!</v>
      </c>
      <c r="P148" s="187"/>
      <c r="Q148" s="1"/>
      <c r="R148" s="1"/>
      <c r="S148" s="1"/>
      <c r="T148" s="1"/>
      <c r="U148" s="1"/>
      <c r="V148" s="1"/>
      <c r="W148" s="1"/>
      <c r="X148" s="1"/>
    </row>
    <row r="149" spans="1:24" x14ac:dyDescent="0.4">
      <c r="A149" s="338"/>
      <c r="B149" s="350" t="s">
        <v>36</v>
      </c>
      <c r="C149" s="355" t="s">
        <v>24</v>
      </c>
      <c r="D149" s="332">
        <f>D150+E150</f>
        <v>874</v>
      </c>
      <c r="E149" s="332"/>
      <c r="F149" s="332">
        <f t="shared" ref="F149" si="279">F150+G150</f>
        <v>1429</v>
      </c>
      <c r="G149" s="332"/>
      <c r="H149" s="332">
        <f t="shared" ref="H149" si="280">H150+I150</f>
        <v>1033</v>
      </c>
      <c r="I149" s="332"/>
      <c r="J149" s="332">
        <f t="shared" ref="J149" si="281">J150+K150</f>
        <v>1567</v>
      </c>
      <c r="K149" s="332"/>
      <c r="L149" s="332">
        <f t="shared" ref="L149" si="282">L150+M150</f>
        <v>1422</v>
      </c>
      <c r="M149" s="332"/>
      <c r="N149" s="332">
        <f t="shared" ref="N149" si="283">N150+O150</f>
        <v>0</v>
      </c>
      <c r="O149" s="332"/>
      <c r="P149" s="187"/>
      <c r="Q149" s="1"/>
      <c r="R149" s="1"/>
      <c r="S149" s="1"/>
      <c r="T149" s="1"/>
      <c r="U149" s="1"/>
      <c r="V149" s="1"/>
      <c r="W149" s="1"/>
      <c r="X149" s="1"/>
    </row>
    <row r="150" spans="1:24" x14ac:dyDescent="0.4">
      <c r="A150" s="338"/>
      <c r="B150" s="350"/>
      <c r="C150" s="355"/>
      <c r="D150" s="42">
        <v>62</v>
      </c>
      <c r="E150" s="42">
        <v>812</v>
      </c>
      <c r="F150" s="42">
        <v>123</v>
      </c>
      <c r="G150" s="42">
        <v>1306</v>
      </c>
      <c r="H150" s="42">
        <v>66</v>
      </c>
      <c r="I150" s="42">
        <v>967</v>
      </c>
      <c r="J150" s="42">
        <v>107</v>
      </c>
      <c r="K150" s="42">
        <v>1460</v>
      </c>
      <c r="L150" s="42">
        <v>98</v>
      </c>
      <c r="M150" s="42">
        <v>1324</v>
      </c>
      <c r="N150" s="42"/>
      <c r="O150" s="42"/>
      <c r="P150" s="187"/>
      <c r="Q150" s="1"/>
      <c r="R150" s="1"/>
      <c r="S150" s="1"/>
      <c r="T150" s="1"/>
      <c r="U150" s="1"/>
      <c r="V150" s="1"/>
      <c r="W150" s="1"/>
      <c r="X150" s="1"/>
    </row>
    <row r="151" spans="1:24" ht="21.75" customHeight="1" x14ac:dyDescent="0.4">
      <c r="A151" s="338"/>
      <c r="B151" s="350"/>
      <c r="C151" s="351" t="s">
        <v>55</v>
      </c>
      <c r="D151" s="333">
        <f>(D149/D$137)*100</f>
        <v>5.208581644815256</v>
      </c>
      <c r="E151" s="333"/>
      <c r="F151" s="333">
        <f t="shared" ref="F151" si="284">(F149/F$137)*100</f>
        <v>7.4750222315216819</v>
      </c>
      <c r="G151" s="333"/>
      <c r="H151" s="333">
        <f t="shared" ref="H151" si="285">(H149/H$137)*100</f>
        <v>5.7131795807753996</v>
      </c>
      <c r="I151" s="333"/>
      <c r="J151" s="333">
        <f t="shared" ref="J151:N151" si="286">(J149/J$137)*100</f>
        <v>7.1011011918248972</v>
      </c>
      <c r="K151" s="333"/>
      <c r="L151" s="333">
        <f t="shared" ref="L151" si="287">(L149/L$137)*100</f>
        <v>6.3513332440037509</v>
      </c>
      <c r="M151" s="333"/>
      <c r="N151" s="333" t="e">
        <f t="shared" si="286"/>
        <v>#DIV/0!</v>
      </c>
      <c r="O151" s="333"/>
      <c r="P151" s="187"/>
      <c r="Q151" s="1"/>
      <c r="R151" s="1"/>
      <c r="S151" s="1"/>
      <c r="T151" s="1"/>
      <c r="U151" s="1"/>
      <c r="V151" s="1"/>
      <c r="W151" s="1"/>
      <c r="X151" s="1"/>
    </row>
    <row r="152" spans="1:24" x14ac:dyDescent="0.4">
      <c r="A152" s="338"/>
      <c r="B152" s="350"/>
      <c r="C152" s="351"/>
      <c r="D152" s="48">
        <f>(D150/D$137)*100</f>
        <v>0.36948748510131108</v>
      </c>
      <c r="E152" s="48">
        <f>(E150/D$137)*100</f>
        <v>4.8390941597139445</v>
      </c>
      <c r="F152" s="48">
        <f>(F150/F$137)*100</f>
        <v>0.64340639221635199</v>
      </c>
      <c r="G152" s="48">
        <f>(G150/F$137)*100</f>
        <v>6.8316158393053303</v>
      </c>
      <c r="H152" s="48">
        <f>(H150/H$137)*100</f>
        <v>0.36502405840384933</v>
      </c>
      <c r="I152" s="48">
        <f>(I150/H$137)*100</f>
        <v>5.3481555223715507</v>
      </c>
      <c r="J152" s="48">
        <f>(J150/J$137)*100</f>
        <v>0.48488693524267001</v>
      </c>
      <c r="K152" s="48">
        <f>(K150/J$137)*100</f>
        <v>6.6162142565822268</v>
      </c>
      <c r="L152" s="48">
        <f>(L150/L$137)*100</f>
        <v>0.43771494930546251</v>
      </c>
      <c r="M152" s="48">
        <f>(M150/L$137)*100</f>
        <v>5.9136182946982894</v>
      </c>
      <c r="N152" s="48" t="e">
        <f>(N150/N$137)*100</f>
        <v>#DIV/0!</v>
      </c>
      <c r="O152" s="48" t="e">
        <f>(O150/N$137)*100</f>
        <v>#DIV/0!</v>
      </c>
      <c r="P152" s="187"/>
      <c r="Q152" s="1"/>
      <c r="R152" s="1"/>
      <c r="S152" s="1"/>
      <c r="T152" s="1"/>
      <c r="U152" s="1"/>
      <c r="V152" s="1"/>
      <c r="W152" s="1"/>
      <c r="X152" s="1"/>
    </row>
    <row r="153" spans="1:24" x14ac:dyDescent="0.4">
      <c r="A153" s="387"/>
      <c r="B153" s="379" t="s">
        <v>56</v>
      </c>
      <c r="C153" s="357" t="s">
        <v>24</v>
      </c>
      <c r="D153" s="361">
        <f>D154+E154</f>
        <v>14327</v>
      </c>
      <c r="E153" s="361"/>
      <c r="F153" s="361">
        <f t="shared" ref="F153" si="288">F154+G154</f>
        <v>11740</v>
      </c>
      <c r="G153" s="361"/>
      <c r="H153" s="361">
        <f t="shared" ref="H153" si="289">H154+I154</f>
        <v>15334</v>
      </c>
      <c r="I153" s="361"/>
      <c r="J153" s="361">
        <f t="shared" ref="J153" si="290">J154+K154</f>
        <v>14272</v>
      </c>
      <c r="K153" s="361"/>
      <c r="L153" s="361">
        <f t="shared" ref="L153" si="291">L154+M154</f>
        <v>14605</v>
      </c>
      <c r="M153" s="361"/>
      <c r="N153" s="361">
        <f t="shared" ref="N153" si="292">N154+O154</f>
        <v>0</v>
      </c>
      <c r="O153" s="361"/>
      <c r="P153" s="187"/>
      <c r="Q153" s="1"/>
      <c r="R153" s="1"/>
      <c r="S153" s="1"/>
      <c r="T153" s="1"/>
      <c r="U153" s="1"/>
      <c r="V153" s="1"/>
      <c r="W153" s="1"/>
      <c r="X153" s="1"/>
    </row>
    <row r="154" spans="1:24" x14ac:dyDescent="0.4">
      <c r="A154" s="387"/>
      <c r="B154" s="379"/>
      <c r="C154" s="357"/>
      <c r="D154" s="39">
        <v>4286</v>
      </c>
      <c r="E154" s="39">
        <v>10041</v>
      </c>
      <c r="F154" s="39">
        <v>3806</v>
      </c>
      <c r="G154" s="39">
        <v>7934</v>
      </c>
      <c r="H154" s="39">
        <v>4564</v>
      </c>
      <c r="I154" s="39">
        <v>10770</v>
      </c>
      <c r="J154" s="39">
        <v>4559</v>
      </c>
      <c r="K154" s="39">
        <v>9713</v>
      </c>
      <c r="L154" s="39">
        <v>4488</v>
      </c>
      <c r="M154" s="39">
        <v>10117</v>
      </c>
      <c r="N154" s="39"/>
      <c r="O154" s="39"/>
      <c r="P154" s="187"/>
      <c r="Q154" s="1"/>
      <c r="R154" s="1"/>
      <c r="S154" s="1"/>
      <c r="T154" s="1"/>
      <c r="U154" s="1"/>
      <c r="V154" s="1"/>
      <c r="W154" s="1"/>
      <c r="X154" s="1"/>
    </row>
    <row r="155" spans="1:24" x14ac:dyDescent="0.4">
      <c r="A155" s="387"/>
      <c r="B155" s="379"/>
      <c r="C155" s="372" t="s">
        <v>55</v>
      </c>
      <c r="D155" s="358">
        <f>(D154/D$153)*100</f>
        <v>29.915544077615692</v>
      </c>
      <c r="E155" s="358">
        <f>(E154/D$153)*100</f>
        <v>70.084455922384308</v>
      </c>
      <c r="F155" s="358">
        <f t="shared" ref="F155" si="293">(F154/F$153)*100</f>
        <v>32.419080068143103</v>
      </c>
      <c r="G155" s="358">
        <f t="shared" ref="G155" si="294">(G154/F$153)*100</f>
        <v>67.580919931856897</v>
      </c>
      <c r="H155" s="358">
        <f t="shared" ref="H155" si="295">(H154/H$153)*100</f>
        <v>29.763923307682276</v>
      </c>
      <c r="I155" s="358">
        <f t="shared" ref="I155" si="296">(I154/H$153)*100</f>
        <v>70.236076692317724</v>
      </c>
      <c r="J155" s="358">
        <f t="shared" ref="J155:N155" si="297">(J154/J$153)*100</f>
        <v>31.943665919282509</v>
      </c>
      <c r="K155" s="358">
        <f t="shared" ref="K155" si="298">(K154/J$153)*100</f>
        <v>68.056334080717491</v>
      </c>
      <c r="L155" s="358">
        <f t="shared" ref="L155" si="299">(L154/L$153)*100</f>
        <v>30.729202327969872</v>
      </c>
      <c r="M155" s="358">
        <f t="shared" ref="M155" si="300">(M154/L$153)*100</f>
        <v>69.270797672030128</v>
      </c>
      <c r="N155" s="358" t="e">
        <f t="shared" si="297"/>
        <v>#DIV/0!</v>
      </c>
      <c r="O155" s="358" t="e">
        <f t="shared" ref="O155" si="301">(O154/N$153)*100</f>
        <v>#DIV/0!</v>
      </c>
      <c r="P155" s="187"/>
      <c r="Q155" s="1"/>
      <c r="R155" s="1"/>
      <c r="S155" s="1"/>
      <c r="T155" s="1"/>
      <c r="U155" s="1"/>
      <c r="V155" s="1"/>
      <c r="W155" s="1"/>
      <c r="X155" s="1"/>
    </row>
    <row r="156" spans="1:24" x14ac:dyDescent="0.4">
      <c r="A156" s="387"/>
      <c r="B156" s="379"/>
      <c r="C156" s="372"/>
      <c r="D156" s="358"/>
      <c r="E156" s="358"/>
      <c r="F156" s="358"/>
      <c r="G156" s="358"/>
      <c r="H156" s="358"/>
      <c r="I156" s="358"/>
      <c r="J156" s="358"/>
      <c r="K156" s="358"/>
      <c r="L156" s="358"/>
      <c r="M156" s="358"/>
      <c r="N156" s="358"/>
      <c r="O156" s="358"/>
      <c r="P156" s="187"/>
      <c r="Q156" s="1"/>
      <c r="R156" s="1"/>
      <c r="S156" s="1"/>
      <c r="T156" s="1"/>
      <c r="U156" s="1"/>
      <c r="V156" s="1"/>
      <c r="W156" s="1"/>
      <c r="X156" s="1"/>
    </row>
    <row r="157" spans="1:24" x14ac:dyDescent="0.4">
      <c r="A157" s="338"/>
      <c r="B157" s="350" t="s">
        <v>34</v>
      </c>
      <c r="C157" s="355" t="s">
        <v>24</v>
      </c>
      <c r="D157" s="332">
        <f>D158+E158</f>
        <v>3813</v>
      </c>
      <c r="E157" s="332"/>
      <c r="F157" s="332">
        <f t="shared" ref="F157" si="302">F158+G158</f>
        <v>2750</v>
      </c>
      <c r="G157" s="332"/>
      <c r="H157" s="332">
        <f t="shared" ref="H157" si="303">H158+I158</f>
        <v>4058</v>
      </c>
      <c r="I157" s="332"/>
      <c r="J157" s="332">
        <f t="shared" ref="J157" si="304">J158+K158</f>
        <v>3660</v>
      </c>
      <c r="K157" s="332"/>
      <c r="L157" s="332">
        <f t="shared" ref="L157" si="305">L158+M158</f>
        <v>3454</v>
      </c>
      <c r="M157" s="332"/>
      <c r="N157" s="332">
        <f t="shared" ref="N157" si="306">N158+O158</f>
        <v>0</v>
      </c>
      <c r="O157" s="332"/>
      <c r="P157" s="187"/>
      <c r="Q157" s="1"/>
      <c r="R157" s="1"/>
      <c r="S157" s="1"/>
      <c r="T157" s="1"/>
      <c r="U157" s="1"/>
      <c r="V157" s="1"/>
      <c r="W157" s="1"/>
      <c r="X157" s="1"/>
    </row>
    <row r="158" spans="1:24" x14ac:dyDescent="0.4">
      <c r="A158" s="338"/>
      <c r="B158" s="350"/>
      <c r="C158" s="355"/>
      <c r="D158" s="42">
        <v>980</v>
      </c>
      <c r="E158" s="42">
        <v>2833</v>
      </c>
      <c r="F158" s="42">
        <v>756</v>
      </c>
      <c r="G158" s="42">
        <v>1994</v>
      </c>
      <c r="H158" s="42">
        <v>1054</v>
      </c>
      <c r="I158" s="42">
        <v>3004</v>
      </c>
      <c r="J158" s="42">
        <v>1053</v>
      </c>
      <c r="K158" s="42">
        <v>2607</v>
      </c>
      <c r="L158" s="42">
        <v>956</v>
      </c>
      <c r="M158" s="42">
        <v>2498</v>
      </c>
      <c r="N158" s="42"/>
      <c r="O158" s="42"/>
      <c r="P158" s="187"/>
      <c r="Q158" s="1"/>
      <c r="R158" s="1"/>
      <c r="S158" s="1"/>
      <c r="T158" s="1"/>
      <c r="U158" s="1"/>
      <c r="V158" s="1"/>
      <c r="W158" s="1"/>
      <c r="X158" s="1"/>
    </row>
    <row r="159" spans="1:24" x14ac:dyDescent="0.4">
      <c r="A159" s="338"/>
      <c r="B159" s="350"/>
      <c r="C159" s="351" t="s">
        <v>55</v>
      </c>
      <c r="D159" s="333">
        <f>(D157/D$153)*100</f>
        <v>26.614085293501784</v>
      </c>
      <c r="E159" s="333"/>
      <c r="F159" s="333">
        <f>(F157/F$153)*100</f>
        <v>23.42419080068143</v>
      </c>
      <c r="G159" s="333"/>
      <c r="H159" s="333">
        <f>(H157/H$153)*100</f>
        <v>26.464066779705231</v>
      </c>
      <c r="I159" s="333"/>
      <c r="J159" s="333">
        <f t="shared" ref="J159:N159" si="307">(J157/J$153)*100</f>
        <v>25.644618834080717</v>
      </c>
      <c r="K159" s="333"/>
      <c r="L159" s="333">
        <f t="shared" ref="L159" si="308">(L157/L$153)*100</f>
        <v>23.649435124957208</v>
      </c>
      <c r="M159" s="333"/>
      <c r="N159" s="333" t="e">
        <f t="shared" si="307"/>
        <v>#DIV/0!</v>
      </c>
      <c r="O159" s="333"/>
      <c r="P159" s="187"/>
      <c r="Q159" s="1"/>
      <c r="R159" s="1"/>
      <c r="S159" s="1"/>
      <c r="T159" s="1"/>
      <c r="U159" s="1"/>
      <c r="V159" s="1"/>
      <c r="W159" s="1"/>
      <c r="X159" s="1"/>
    </row>
    <row r="160" spans="1:24" x14ac:dyDescent="0.4">
      <c r="A160" s="338"/>
      <c r="B160" s="350"/>
      <c r="C160" s="351"/>
      <c r="D160" s="48">
        <f>(D158/D$153)*100</f>
        <v>6.8402317302994344</v>
      </c>
      <c r="E160" s="48">
        <f>(E158/D$153)*100</f>
        <v>19.773853563202344</v>
      </c>
      <c r="F160" s="48">
        <f>(F158/F$153)*100</f>
        <v>6.4395229982964226</v>
      </c>
      <c r="G160" s="48">
        <f>(G158/F$153)*100</f>
        <v>16.984667802385008</v>
      </c>
      <c r="H160" s="48">
        <f>(H158/H$153)*100</f>
        <v>6.8736141906873618</v>
      </c>
      <c r="I160" s="48">
        <f t="shared" ref="I160" si="309">(I158/H$153)*100</f>
        <v>19.590452589017868</v>
      </c>
      <c r="J160" s="48">
        <f t="shared" ref="J160:N160" si="310">(J158/J$153)*100</f>
        <v>7.3780829596412554</v>
      </c>
      <c r="K160" s="48">
        <f t="shared" ref="K160" si="311">(K158/J$153)*100</f>
        <v>18.266535874439462</v>
      </c>
      <c r="L160" s="48">
        <f t="shared" ref="L160" si="312">(L158/L$153)*100</f>
        <v>6.5457035261896612</v>
      </c>
      <c r="M160" s="48">
        <f t="shared" ref="M160" si="313">(M158/L$153)*100</f>
        <v>17.103731598767546</v>
      </c>
      <c r="N160" s="48" t="e">
        <f t="shared" si="310"/>
        <v>#DIV/0!</v>
      </c>
      <c r="O160" s="48" t="e">
        <f t="shared" ref="O160" si="314">(O158/N$153)*100</f>
        <v>#DIV/0!</v>
      </c>
      <c r="P160" s="187"/>
      <c r="Q160" s="1"/>
      <c r="R160" s="1"/>
      <c r="S160" s="1"/>
      <c r="T160" s="1"/>
      <c r="U160" s="1"/>
      <c r="V160" s="1"/>
      <c r="W160" s="1"/>
      <c r="X160" s="1"/>
    </row>
    <row r="161" spans="1:24" x14ac:dyDescent="0.4">
      <c r="A161" s="338"/>
      <c r="B161" s="350" t="s">
        <v>35</v>
      </c>
      <c r="C161" s="355" t="s">
        <v>24</v>
      </c>
      <c r="D161" s="332">
        <f t="shared" ref="D161" si="315">D162+E162</f>
        <v>9037</v>
      </c>
      <c r="E161" s="332"/>
      <c r="F161" s="332">
        <f t="shared" ref="F161" si="316">F162+G162</f>
        <v>7452</v>
      </c>
      <c r="G161" s="332"/>
      <c r="H161" s="332">
        <f t="shared" ref="H161" si="317">H162+I162</f>
        <v>9566</v>
      </c>
      <c r="I161" s="332"/>
      <c r="J161" s="332">
        <f t="shared" ref="J161" si="318">J162+K162</f>
        <v>8825</v>
      </c>
      <c r="K161" s="332"/>
      <c r="L161" s="332">
        <f t="shared" ref="L161" si="319">L162+M162</f>
        <v>9484</v>
      </c>
      <c r="M161" s="332"/>
      <c r="N161" s="332">
        <f t="shared" ref="N161" si="320">N162+O162</f>
        <v>0</v>
      </c>
      <c r="O161" s="332"/>
      <c r="P161" s="187"/>
      <c r="Q161" s="1"/>
      <c r="R161" s="1"/>
      <c r="S161" s="1"/>
      <c r="T161" s="1"/>
      <c r="U161" s="1"/>
      <c r="V161" s="1"/>
      <c r="W161" s="1"/>
      <c r="X161" s="1"/>
    </row>
    <row r="162" spans="1:24" x14ac:dyDescent="0.4">
      <c r="A162" s="338"/>
      <c r="B162" s="350"/>
      <c r="C162" s="355"/>
      <c r="D162" s="42">
        <v>2787</v>
      </c>
      <c r="E162" s="42">
        <v>6250</v>
      </c>
      <c r="F162" s="42">
        <v>2462</v>
      </c>
      <c r="G162" s="42">
        <v>4990</v>
      </c>
      <c r="H162" s="42">
        <v>2914</v>
      </c>
      <c r="I162" s="42">
        <v>6652</v>
      </c>
      <c r="J162" s="42">
        <v>2870</v>
      </c>
      <c r="K162" s="42">
        <v>5955</v>
      </c>
      <c r="L162" s="42">
        <v>2968</v>
      </c>
      <c r="M162" s="42">
        <v>6516</v>
      </c>
      <c r="N162" s="42"/>
      <c r="O162" s="42"/>
      <c r="P162" s="187"/>
      <c r="Q162" s="1"/>
      <c r="R162" s="1"/>
      <c r="S162" s="1"/>
      <c r="T162" s="1"/>
      <c r="U162" s="1"/>
      <c r="V162" s="1"/>
      <c r="W162" s="1"/>
      <c r="X162" s="1"/>
    </row>
    <row r="163" spans="1:24" x14ac:dyDescent="0.4">
      <c r="A163" s="338"/>
      <c r="B163" s="350"/>
      <c r="C163" s="351" t="s">
        <v>55</v>
      </c>
      <c r="D163" s="333">
        <f t="shared" ref="D163:D164" si="321">(D161/D$153)*100</f>
        <v>63.076708312975505</v>
      </c>
      <c r="E163" s="333"/>
      <c r="F163" s="333">
        <f t="shared" ref="F163:F164" si="322">(F161/F$153)*100</f>
        <v>63.475298126064736</v>
      </c>
      <c r="G163" s="333"/>
      <c r="H163" s="333">
        <f t="shared" ref="H163:H164" si="323">(H161/H$153)*100</f>
        <v>62.384244163297254</v>
      </c>
      <c r="I163" s="333"/>
      <c r="J163" s="333">
        <f t="shared" ref="J163:N163" si="324">(J161/J$153)*100</f>
        <v>61.83436098654709</v>
      </c>
      <c r="K163" s="333"/>
      <c r="L163" s="333">
        <f t="shared" ref="L163" si="325">(L161/L$153)*100</f>
        <v>64.936665525504964</v>
      </c>
      <c r="M163" s="333"/>
      <c r="N163" s="333" t="e">
        <f t="shared" si="324"/>
        <v>#DIV/0!</v>
      </c>
      <c r="O163" s="333"/>
      <c r="P163" s="187"/>
      <c r="Q163" s="1"/>
      <c r="R163" s="1"/>
      <c r="S163" s="1"/>
      <c r="T163" s="1"/>
      <c r="U163" s="1"/>
      <c r="V163" s="1"/>
      <c r="W163" s="1"/>
      <c r="X163" s="1"/>
    </row>
    <row r="164" spans="1:24" x14ac:dyDescent="0.4">
      <c r="A164" s="338"/>
      <c r="B164" s="350"/>
      <c r="C164" s="351"/>
      <c r="D164" s="48">
        <f t="shared" si="321"/>
        <v>19.452781461576045</v>
      </c>
      <c r="E164" s="48">
        <f t="shared" ref="E164" si="326">(E162/D$153)*100</f>
        <v>43.62392685139946</v>
      </c>
      <c r="F164" s="48">
        <f t="shared" si="322"/>
        <v>20.971039182282794</v>
      </c>
      <c r="G164" s="48">
        <f t="shared" ref="G164" si="327">(G162/F$153)*100</f>
        <v>42.504258943781942</v>
      </c>
      <c r="H164" s="48">
        <f t="shared" si="323"/>
        <v>19.003521586018</v>
      </c>
      <c r="I164" s="48">
        <f t="shared" ref="I164" si="328">(I162/H$153)*100</f>
        <v>43.380722577279244</v>
      </c>
      <c r="J164" s="48">
        <f t="shared" ref="J164:N164" si="329">(J162/J$153)*100</f>
        <v>20.109304932735427</v>
      </c>
      <c r="K164" s="48">
        <f t="shared" ref="K164" si="330">(K162/J$153)*100</f>
        <v>41.725056053811663</v>
      </c>
      <c r="L164" s="48">
        <f t="shared" ref="L164" si="331">(L162/L$153)*100</f>
        <v>20.321807600136939</v>
      </c>
      <c r="M164" s="48">
        <f t="shared" ref="M164" si="332">(M162/L$153)*100</f>
        <v>44.614857925368021</v>
      </c>
      <c r="N164" s="48" t="e">
        <f t="shared" si="329"/>
        <v>#DIV/0!</v>
      </c>
      <c r="O164" s="48" t="e">
        <f t="shared" ref="O164" si="333">(O162/N$153)*100</f>
        <v>#DIV/0!</v>
      </c>
      <c r="P164" s="187"/>
      <c r="Q164" s="1"/>
      <c r="R164" s="1"/>
      <c r="S164" s="1"/>
      <c r="T164" s="1"/>
      <c r="U164" s="1"/>
      <c r="V164" s="1"/>
      <c r="W164" s="1"/>
      <c r="X164" s="1"/>
    </row>
    <row r="165" spans="1:24" x14ac:dyDescent="0.4">
      <c r="A165" s="338"/>
      <c r="B165" s="350" t="s">
        <v>36</v>
      </c>
      <c r="C165" s="355" t="s">
        <v>24</v>
      </c>
      <c r="D165" s="332">
        <f t="shared" ref="D165" si="334">D166+E166</f>
        <v>1477</v>
      </c>
      <c r="E165" s="332"/>
      <c r="F165" s="332">
        <f t="shared" ref="F165" si="335">F166+G166</f>
        <v>1538</v>
      </c>
      <c r="G165" s="332"/>
      <c r="H165" s="332">
        <f t="shared" ref="H165" si="336">H166+I166</f>
        <v>1710</v>
      </c>
      <c r="I165" s="332"/>
      <c r="J165" s="332">
        <f t="shared" ref="J165" si="337">J166+K166</f>
        <v>1787</v>
      </c>
      <c r="K165" s="332"/>
      <c r="L165" s="332">
        <f t="shared" ref="L165" si="338">L166+M166</f>
        <v>1667</v>
      </c>
      <c r="M165" s="332"/>
      <c r="N165" s="332">
        <f t="shared" ref="N165" si="339">N166+O166</f>
        <v>0</v>
      </c>
      <c r="O165" s="332"/>
      <c r="P165" s="187"/>
      <c r="Q165" s="1"/>
      <c r="R165" s="1"/>
      <c r="S165" s="1"/>
      <c r="T165" s="1"/>
      <c r="U165" s="1"/>
      <c r="V165" s="1"/>
      <c r="W165" s="1"/>
      <c r="X165" s="1"/>
    </row>
    <row r="166" spans="1:24" x14ac:dyDescent="0.4">
      <c r="A166" s="338"/>
      <c r="B166" s="350"/>
      <c r="C166" s="355"/>
      <c r="D166" s="42">
        <v>519</v>
      </c>
      <c r="E166" s="42">
        <v>958</v>
      </c>
      <c r="F166" s="42">
        <v>588</v>
      </c>
      <c r="G166" s="42">
        <v>950</v>
      </c>
      <c r="H166" s="42">
        <v>596</v>
      </c>
      <c r="I166" s="42">
        <v>1114</v>
      </c>
      <c r="J166" s="42">
        <v>636</v>
      </c>
      <c r="K166" s="42">
        <v>1151</v>
      </c>
      <c r="L166" s="42">
        <v>564</v>
      </c>
      <c r="M166" s="42">
        <v>1103</v>
      </c>
      <c r="N166" s="42"/>
      <c r="O166" s="42"/>
      <c r="P166" s="187"/>
      <c r="Q166" s="1"/>
      <c r="R166" s="1"/>
      <c r="S166" s="1"/>
      <c r="T166" s="1"/>
      <c r="U166" s="1"/>
      <c r="V166" s="1"/>
      <c r="W166" s="1"/>
      <c r="X166" s="1"/>
    </row>
    <row r="167" spans="1:24" x14ac:dyDescent="0.4">
      <c r="A167" s="338"/>
      <c r="B167" s="350"/>
      <c r="C167" s="351" t="s">
        <v>55</v>
      </c>
      <c r="D167" s="333">
        <f t="shared" ref="D167:D168" si="340">(D165/D$153)*100</f>
        <v>10.30920639352272</v>
      </c>
      <c r="E167" s="333"/>
      <c r="F167" s="333">
        <f t="shared" ref="F167:F168" si="341">(F165/F$153)*100</f>
        <v>13.100511073253834</v>
      </c>
      <c r="G167" s="333"/>
      <c r="H167" s="333">
        <f t="shared" ref="H167:H168" si="342">(H165/H$153)*100</f>
        <v>11.151689056997521</v>
      </c>
      <c r="I167" s="333"/>
      <c r="J167" s="333">
        <f t="shared" ref="J167:N167" si="343">(J165/J$153)*100</f>
        <v>12.521020179372197</v>
      </c>
      <c r="K167" s="333"/>
      <c r="L167" s="333">
        <f t="shared" ref="L167" si="344">(L165/L$153)*100</f>
        <v>11.41389934953783</v>
      </c>
      <c r="M167" s="333"/>
      <c r="N167" s="333" t="e">
        <f t="shared" si="343"/>
        <v>#DIV/0!</v>
      </c>
      <c r="O167" s="333"/>
      <c r="P167" s="187"/>
      <c r="Q167" s="1"/>
      <c r="R167" s="1"/>
      <c r="S167" s="1"/>
      <c r="T167" s="1"/>
      <c r="U167" s="1"/>
      <c r="V167" s="1"/>
      <c r="W167" s="1"/>
      <c r="X167" s="1"/>
    </row>
    <row r="168" spans="1:24" x14ac:dyDescent="0.4">
      <c r="A168" s="338"/>
      <c r="B168" s="350"/>
      <c r="C168" s="351"/>
      <c r="D168" s="48">
        <f t="shared" si="340"/>
        <v>3.6225308857402103</v>
      </c>
      <c r="E168" s="48">
        <f t="shared" ref="E168" si="345">(E166/D$153)*100</f>
        <v>6.6866755077825077</v>
      </c>
      <c r="F168" s="48">
        <f t="shared" si="341"/>
        <v>5.0085178875638841</v>
      </c>
      <c r="G168" s="48">
        <f t="shared" ref="G168" si="346">(G166/F$153)*100</f>
        <v>8.0919931856899474</v>
      </c>
      <c r="H168" s="48">
        <f t="shared" si="342"/>
        <v>3.8867875309769135</v>
      </c>
      <c r="I168" s="48">
        <f t="shared" ref="I168" si="347">(I166/H$153)*100</f>
        <v>7.2649015260206076</v>
      </c>
      <c r="J168" s="48">
        <f t="shared" ref="J168:N168" si="348">(J166/J$153)*100</f>
        <v>4.4562780269058289</v>
      </c>
      <c r="K168" s="48">
        <f t="shared" ref="K168" si="349">(K166/J$153)*100</f>
        <v>8.0647421524663674</v>
      </c>
      <c r="L168" s="48">
        <f t="shared" ref="L168" si="350">(L166/L$153)*100</f>
        <v>3.8616912016432727</v>
      </c>
      <c r="M168" s="48">
        <f t="shared" ref="M168" si="351">(M166/L$153)*100</f>
        <v>7.5522081478945573</v>
      </c>
      <c r="N168" s="48" t="e">
        <f t="shared" si="348"/>
        <v>#DIV/0!</v>
      </c>
      <c r="O168" s="48" t="e">
        <f t="shared" ref="O168" si="352">(O166/N$153)*100</f>
        <v>#DIV/0!</v>
      </c>
      <c r="P168" s="187"/>
      <c r="Q168" s="1"/>
      <c r="R168" s="1"/>
      <c r="S168" s="1"/>
      <c r="T168" s="1"/>
      <c r="U168" s="1"/>
      <c r="V168" s="1"/>
      <c r="W168" s="1"/>
      <c r="X168" s="1"/>
    </row>
    <row r="169" spans="1:24" x14ac:dyDescent="0.4">
      <c r="A169" s="49"/>
      <c r="B169" s="353" t="s">
        <v>57</v>
      </c>
      <c r="C169" s="353"/>
      <c r="D169" s="353"/>
      <c r="E169" s="353"/>
      <c r="F169" s="353"/>
      <c r="G169" s="353"/>
      <c r="H169" s="353"/>
      <c r="I169" s="353"/>
      <c r="J169" s="353"/>
      <c r="K169" s="353"/>
      <c r="L169" s="353"/>
      <c r="M169" s="353"/>
      <c r="N169" s="353"/>
      <c r="O169" s="353"/>
      <c r="P169" s="187"/>
      <c r="Q169" s="1"/>
      <c r="R169" s="1"/>
      <c r="S169" s="1"/>
      <c r="T169" s="1"/>
      <c r="U169" s="1"/>
      <c r="V169" s="1"/>
      <c r="W169" s="1"/>
      <c r="X169" s="1"/>
    </row>
    <row r="170" spans="1:24" x14ac:dyDescent="0.4">
      <c r="A170" s="338"/>
      <c r="B170" s="339" t="s">
        <v>58</v>
      </c>
      <c r="C170" s="355" t="s">
        <v>24</v>
      </c>
      <c r="D170" s="332">
        <f>D171+E171</f>
        <v>12172</v>
      </c>
      <c r="E170" s="332"/>
      <c r="F170" s="332">
        <f t="shared" ref="F170" si="353">F171+G171</f>
        <v>13779</v>
      </c>
      <c r="G170" s="332"/>
      <c r="H170" s="332">
        <f t="shared" ref="H170" si="354">H171+I171</f>
        <v>14583</v>
      </c>
      <c r="I170" s="332"/>
      <c r="J170" s="332">
        <f t="shared" ref="J170" si="355">J171+K171</f>
        <v>19800</v>
      </c>
      <c r="K170" s="332"/>
      <c r="L170" s="332">
        <f t="shared" ref="L170" si="356">L171+M171</f>
        <v>17938</v>
      </c>
      <c r="M170" s="332"/>
      <c r="N170" s="332"/>
      <c r="O170" s="332"/>
      <c r="P170" s="187"/>
      <c r="Q170" s="1"/>
      <c r="R170" s="1"/>
      <c r="S170" s="1"/>
      <c r="T170" s="1"/>
      <c r="U170" s="1"/>
      <c r="V170" s="1"/>
      <c r="W170" s="1"/>
      <c r="X170" s="1"/>
    </row>
    <row r="171" spans="1:24" x14ac:dyDescent="0.4">
      <c r="A171" s="338"/>
      <c r="B171" s="339"/>
      <c r="C171" s="355"/>
      <c r="D171" s="42">
        <v>1500</v>
      </c>
      <c r="E171" s="42">
        <v>10672</v>
      </c>
      <c r="F171" s="42">
        <v>2443</v>
      </c>
      <c r="G171" s="42">
        <v>11336</v>
      </c>
      <c r="H171" s="42">
        <v>1520</v>
      </c>
      <c r="I171" s="42">
        <v>13063</v>
      </c>
      <c r="J171" s="42">
        <v>2324</v>
      </c>
      <c r="K171" s="42">
        <v>17476</v>
      </c>
      <c r="L171" s="42">
        <v>2131</v>
      </c>
      <c r="M171" s="42">
        <v>15807</v>
      </c>
      <c r="N171" s="42"/>
      <c r="O171" s="42"/>
      <c r="P171" s="187"/>
      <c r="Q171" s="1"/>
      <c r="R171" s="1"/>
      <c r="S171" s="1"/>
      <c r="T171" s="1"/>
      <c r="U171" s="1"/>
      <c r="V171" s="1"/>
      <c r="W171" s="1"/>
      <c r="X171" s="1"/>
    </row>
    <row r="172" spans="1:24" x14ac:dyDescent="0.4">
      <c r="A172" s="338"/>
      <c r="B172" s="339"/>
      <c r="C172" s="351" t="s">
        <v>59</v>
      </c>
      <c r="D172" s="333">
        <f>(D171/D$170)*100</f>
        <v>12.323365100230037</v>
      </c>
      <c r="E172" s="333">
        <f>(E171/D$170)*100</f>
        <v>87.676634899769965</v>
      </c>
      <c r="F172" s="333">
        <f t="shared" ref="F172" si="357">(F171/F$170)*100</f>
        <v>17.729878801074097</v>
      </c>
      <c r="G172" s="333">
        <f t="shared" ref="G172" si="358">(G171/F$170)*100</f>
        <v>82.270121198925906</v>
      </c>
      <c r="H172" s="333">
        <f t="shared" ref="H172" si="359">(H171/H$170)*100</f>
        <v>10.423095385037371</v>
      </c>
      <c r="I172" s="333">
        <f t="shared" ref="I172" si="360">(I171/H$170)*100</f>
        <v>89.576904614962629</v>
      </c>
      <c r="J172" s="333">
        <f t="shared" ref="J172:N172" si="361">(J171/J$170)*100</f>
        <v>11.737373737373739</v>
      </c>
      <c r="K172" s="333">
        <f t="shared" ref="K172" si="362">(K171/J$170)*100</f>
        <v>88.26262626262627</v>
      </c>
      <c r="L172" s="333">
        <f t="shared" ref="L172" si="363">(L171/L$170)*100</f>
        <v>11.879808228342068</v>
      </c>
      <c r="M172" s="333">
        <f t="shared" ref="M172" si="364">(M171/L$170)*100</f>
        <v>88.120191771657929</v>
      </c>
      <c r="N172" s="333" t="e">
        <f t="shared" si="361"/>
        <v>#DIV/0!</v>
      </c>
      <c r="O172" s="333" t="e">
        <f t="shared" ref="O172" si="365">(O171/N$170)*100</f>
        <v>#DIV/0!</v>
      </c>
      <c r="P172" s="330" t="s">
        <v>60</v>
      </c>
      <c r="Q172" s="1"/>
      <c r="R172" s="1"/>
      <c r="S172" s="1"/>
      <c r="T172" s="1"/>
      <c r="U172" s="1"/>
      <c r="V172" s="1"/>
      <c r="W172" s="1"/>
      <c r="X172" s="1"/>
    </row>
    <row r="173" spans="1:24" x14ac:dyDescent="0.4">
      <c r="A173" s="338"/>
      <c r="B173" s="339"/>
      <c r="C173" s="351"/>
      <c r="D173" s="333"/>
      <c r="E173" s="333"/>
      <c r="F173" s="333"/>
      <c r="G173" s="333"/>
      <c r="H173" s="333"/>
      <c r="I173" s="333"/>
      <c r="J173" s="333"/>
      <c r="K173" s="333"/>
      <c r="L173" s="333"/>
      <c r="M173" s="333"/>
      <c r="N173" s="333"/>
      <c r="O173" s="333"/>
      <c r="P173" s="331"/>
      <c r="Q173" s="1"/>
      <c r="R173" s="1"/>
      <c r="S173" s="1"/>
      <c r="T173" s="1"/>
      <c r="U173" s="1"/>
      <c r="V173" s="1"/>
      <c r="W173" s="1"/>
      <c r="X173" s="1"/>
    </row>
    <row r="174" spans="1:24" x14ac:dyDescent="0.4">
      <c r="A174" s="338"/>
      <c r="B174" s="339" t="s">
        <v>61</v>
      </c>
      <c r="C174" s="41" t="s">
        <v>24</v>
      </c>
      <c r="D174" s="332">
        <v>316</v>
      </c>
      <c r="E174" s="332"/>
      <c r="F174" s="332">
        <v>197</v>
      </c>
      <c r="G174" s="332"/>
      <c r="H174" s="332">
        <v>576</v>
      </c>
      <c r="I174" s="332"/>
      <c r="J174" s="332">
        <v>650</v>
      </c>
      <c r="K174" s="332"/>
      <c r="L174" s="332">
        <v>653</v>
      </c>
      <c r="M174" s="332"/>
      <c r="N174" s="332"/>
      <c r="O174" s="332"/>
      <c r="P174" s="187"/>
      <c r="Q174" s="1"/>
      <c r="R174" s="1"/>
      <c r="S174" s="1"/>
      <c r="T174" s="1"/>
      <c r="U174" s="1"/>
      <c r="V174" s="1"/>
      <c r="W174" s="1"/>
      <c r="X174" s="1"/>
    </row>
    <row r="175" spans="1:24" ht="21.75" customHeight="1" x14ac:dyDescent="0.4">
      <c r="A175" s="338"/>
      <c r="B175" s="339"/>
      <c r="C175" s="47" t="s">
        <v>39</v>
      </c>
      <c r="D175" s="333">
        <f>(D174/D$133)*100</f>
        <v>1.0158485228405183</v>
      </c>
      <c r="E175" s="333"/>
      <c r="F175" s="333">
        <f t="shared" ref="F175" si="366">(F174/F$133)*100</f>
        <v>0.63842888161519262</v>
      </c>
      <c r="G175" s="333"/>
      <c r="H175" s="333">
        <f t="shared" ref="H175" si="367">(H174/H$133)*100</f>
        <v>1.7237767469699234</v>
      </c>
      <c r="I175" s="333"/>
      <c r="J175" s="333">
        <f t="shared" ref="J175:N175" si="368">(J174/J$133)*100</f>
        <v>1.7887118522799197</v>
      </c>
      <c r="K175" s="333"/>
      <c r="L175" s="333">
        <f t="shared" ref="L175" si="369">(L174/L$133)*100</f>
        <v>1.7651511055846896</v>
      </c>
      <c r="M175" s="333"/>
      <c r="N175" s="333" t="e">
        <f t="shared" si="368"/>
        <v>#DIV/0!</v>
      </c>
      <c r="O175" s="333"/>
      <c r="P175" s="187"/>
      <c r="Q175" s="1"/>
      <c r="R175" s="1"/>
      <c r="S175" s="1"/>
      <c r="T175" s="1"/>
      <c r="U175" s="1"/>
      <c r="V175" s="1"/>
      <c r="W175" s="1"/>
      <c r="X175" s="1"/>
    </row>
    <row r="176" spans="1:24" x14ac:dyDescent="0.4">
      <c r="A176" s="53"/>
      <c r="B176" s="374" t="s">
        <v>62</v>
      </c>
      <c r="C176" s="374"/>
      <c r="D176" s="374"/>
      <c r="E176" s="374"/>
      <c r="F176" s="374"/>
      <c r="G176" s="374"/>
      <c r="H176" s="374"/>
      <c r="I176" s="374"/>
      <c r="J176" s="374"/>
      <c r="K176" s="374"/>
      <c r="L176" s="374"/>
      <c r="M176" s="374"/>
      <c r="N176" s="374"/>
      <c r="O176" s="374"/>
      <c r="P176" s="187"/>
      <c r="Q176" s="1"/>
      <c r="R176" s="1"/>
      <c r="S176" s="1"/>
      <c r="T176" s="1"/>
      <c r="U176" s="1"/>
      <c r="V176" s="1"/>
      <c r="W176" s="1"/>
      <c r="X176" s="1"/>
    </row>
    <row r="177" spans="1:24" x14ac:dyDescent="0.4">
      <c r="A177" s="54"/>
      <c r="B177" s="356" t="s">
        <v>63</v>
      </c>
      <c r="C177" s="356"/>
      <c r="D177" s="356"/>
      <c r="E177" s="356"/>
      <c r="F177" s="356"/>
      <c r="G177" s="356"/>
      <c r="H177" s="356"/>
      <c r="I177" s="356"/>
      <c r="J177" s="356"/>
      <c r="K177" s="356"/>
      <c r="L177" s="356"/>
      <c r="M177" s="356"/>
      <c r="N177" s="356"/>
      <c r="O177" s="356"/>
      <c r="P177" s="187"/>
      <c r="Q177" s="1"/>
      <c r="R177" s="1"/>
      <c r="S177" s="1"/>
      <c r="T177" s="1"/>
      <c r="U177" s="1"/>
      <c r="V177" s="1"/>
      <c r="W177" s="1"/>
      <c r="X177" s="1"/>
    </row>
    <row r="178" spans="1:24" x14ac:dyDescent="0.4">
      <c r="A178" s="338"/>
      <c r="B178" s="339" t="s">
        <v>64</v>
      </c>
      <c r="C178" s="41" t="s">
        <v>24</v>
      </c>
      <c r="D178" s="332">
        <v>3</v>
      </c>
      <c r="E178" s="332"/>
      <c r="F178" s="386">
        <v>30840</v>
      </c>
      <c r="G178" s="386"/>
      <c r="H178" s="386">
        <v>33390</v>
      </c>
      <c r="I178" s="386"/>
      <c r="J178" s="386">
        <v>36314</v>
      </c>
      <c r="K178" s="386"/>
      <c r="L178" s="386">
        <v>36971</v>
      </c>
      <c r="M178" s="386"/>
      <c r="N178" s="332"/>
      <c r="O178" s="332"/>
      <c r="P178" s="187"/>
      <c r="Q178" s="1"/>
      <c r="R178" s="1"/>
      <c r="S178" s="1"/>
      <c r="T178" s="1"/>
      <c r="U178" s="1"/>
      <c r="V178" s="1"/>
      <c r="W178" s="1"/>
      <c r="X178" s="1"/>
    </row>
    <row r="179" spans="1:24" x14ac:dyDescent="0.4">
      <c r="A179" s="338"/>
      <c r="B179" s="339"/>
      <c r="C179" s="47" t="s">
        <v>39</v>
      </c>
      <c r="D179" s="333">
        <f t="shared" ref="D179" si="370">(D178/D$133)*100</f>
        <v>9.6441315459542872E-3</v>
      </c>
      <c r="E179" s="333"/>
      <c r="F179" s="377">
        <f>+F178/$F$41*100</f>
        <v>99.98703151342238</v>
      </c>
      <c r="G179" s="377"/>
      <c r="H179" s="377">
        <f>+H178/$H$41*100</f>
        <v>99.961081339999396</v>
      </c>
      <c r="I179" s="377"/>
      <c r="J179" s="377">
        <f>+J178/$J$41*100</f>
        <v>99.950456897500828</v>
      </c>
      <c r="K179" s="377"/>
      <c r="L179" s="377">
        <f>+L178/$L$41*100</f>
        <v>99.954039147831736</v>
      </c>
      <c r="M179" s="377"/>
      <c r="N179" s="333" t="e">
        <f t="shared" ref="N179" si="371">(N178/N$133)*100</f>
        <v>#DIV/0!</v>
      </c>
      <c r="O179" s="333"/>
      <c r="P179" s="187"/>
      <c r="Q179" s="1"/>
      <c r="R179" s="1"/>
      <c r="S179" s="1"/>
      <c r="T179" s="1"/>
      <c r="U179" s="1"/>
      <c r="V179" s="1"/>
      <c r="W179" s="1"/>
      <c r="X179" s="1"/>
    </row>
    <row r="180" spans="1:24" x14ac:dyDescent="0.4">
      <c r="A180" s="338"/>
      <c r="B180" s="339" t="s">
        <v>65</v>
      </c>
      <c r="C180" s="41" t="s">
        <v>24</v>
      </c>
      <c r="D180" s="332">
        <v>0</v>
      </c>
      <c r="E180" s="332"/>
      <c r="F180" s="386">
        <v>1113</v>
      </c>
      <c r="G180" s="386"/>
      <c r="H180" s="386">
        <v>1220</v>
      </c>
      <c r="I180" s="386"/>
      <c r="J180" s="386">
        <v>1454</v>
      </c>
      <c r="K180" s="386"/>
      <c r="L180" s="386">
        <v>1281</v>
      </c>
      <c r="M180" s="386"/>
      <c r="N180" s="332"/>
      <c r="O180" s="332"/>
      <c r="P180" s="187"/>
      <c r="Q180" s="1"/>
      <c r="R180" s="1"/>
      <c r="S180" s="1"/>
      <c r="T180" s="1"/>
      <c r="U180" s="1"/>
      <c r="V180" s="1"/>
      <c r="W180" s="1"/>
      <c r="X180" s="1"/>
    </row>
    <row r="181" spans="1:24" ht="40.5" x14ac:dyDescent="0.4">
      <c r="A181" s="338"/>
      <c r="B181" s="339"/>
      <c r="C181" s="47" t="s">
        <v>623</v>
      </c>
      <c r="D181" s="333">
        <f>(D180/D$45)*100</f>
        <v>0</v>
      </c>
      <c r="E181" s="333"/>
      <c r="F181" s="377">
        <f>+F180/F45*100</f>
        <v>99.375</v>
      </c>
      <c r="G181" s="377"/>
      <c r="H181" s="377">
        <f t="shared" ref="H181" si="372">+H180/H45*100</f>
        <v>87.392550143266476</v>
      </c>
      <c r="I181" s="377"/>
      <c r="J181" s="377">
        <f t="shared" ref="J181" si="373">+J180/J45*100</f>
        <v>99.725651577503427</v>
      </c>
      <c r="K181" s="377"/>
      <c r="L181" s="377">
        <f t="shared" ref="L181" si="374">+L180/L45*100</f>
        <v>99.766355140186917</v>
      </c>
      <c r="M181" s="377"/>
      <c r="N181" s="377" t="e">
        <f t="shared" ref="N181" si="375">+N180/N45*100</f>
        <v>#DIV/0!</v>
      </c>
      <c r="O181" s="377"/>
      <c r="P181" s="187"/>
      <c r="Q181" s="1"/>
      <c r="R181" s="1"/>
      <c r="S181" s="1"/>
      <c r="T181" s="1"/>
      <c r="U181" s="1"/>
      <c r="V181" s="1"/>
      <c r="W181" s="1"/>
      <c r="X181" s="1"/>
    </row>
    <row r="182" spans="1:24" x14ac:dyDescent="0.4">
      <c r="A182" s="317"/>
      <c r="B182" s="293" t="s">
        <v>626</v>
      </c>
      <c r="C182" s="41" t="s">
        <v>24</v>
      </c>
      <c r="D182" s="332">
        <v>0</v>
      </c>
      <c r="E182" s="332"/>
      <c r="F182" s="385"/>
      <c r="G182" s="385"/>
      <c r="H182" s="385"/>
      <c r="I182" s="385"/>
      <c r="J182" s="385"/>
      <c r="K182" s="385"/>
      <c r="L182" s="386">
        <v>191</v>
      </c>
      <c r="M182" s="386"/>
      <c r="N182" s="332"/>
      <c r="O182" s="332"/>
      <c r="P182" s="187"/>
      <c r="Q182" s="1"/>
      <c r="R182" s="1"/>
      <c r="S182" s="1"/>
      <c r="T182" s="1"/>
      <c r="U182" s="1"/>
      <c r="V182" s="1"/>
      <c r="W182" s="1"/>
      <c r="X182" s="1"/>
    </row>
    <row r="183" spans="1:24" x14ac:dyDescent="0.4">
      <c r="A183" s="317"/>
      <c r="B183" s="293" t="s">
        <v>627</v>
      </c>
      <c r="C183" s="41" t="s">
        <v>24</v>
      </c>
      <c r="D183" s="332">
        <v>0</v>
      </c>
      <c r="E183" s="332"/>
      <c r="F183" s="385"/>
      <c r="G183" s="385"/>
      <c r="H183" s="385"/>
      <c r="I183" s="385"/>
      <c r="J183" s="385"/>
      <c r="K183" s="385"/>
      <c r="L183" s="386">
        <v>649</v>
      </c>
      <c r="M183" s="386"/>
      <c r="N183" s="332"/>
      <c r="O183" s="332"/>
      <c r="P183" s="187"/>
      <c r="Q183" s="1"/>
      <c r="R183" s="1"/>
      <c r="S183" s="1"/>
      <c r="T183" s="1"/>
      <c r="U183" s="1"/>
      <c r="V183" s="1"/>
      <c r="W183" s="1"/>
      <c r="X183" s="1"/>
    </row>
    <row r="184" spans="1:24" x14ac:dyDescent="0.4">
      <c r="A184" s="317"/>
      <c r="B184" s="293" t="s">
        <v>628</v>
      </c>
      <c r="C184" s="41" t="s">
        <v>24</v>
      </c>
      <c r="D184" s="332">
        <v>0</v>
      </c>
      <c r="E184" s="332"/>
      <c r="F184" s="385"/>
      <c r="G184" s="385"/>
      <c r="H184" s="385"/>
      <c r="I184" s="385"/>
      <c r="J184" s="385"/>
      <c r="K184" s="385"/>
      <c r="L184" s="386">
        <v>431</v>
      </c>
      <c r="M184" s="386"/>
      <c r="N184" s="332"/>
      <c r="O184" s="332"/>
      <c r="P184" s="187"/>
      <c r="Q184" s="1"/>
      <c r="R184" s="1"/>
      <c r="S184" s="1"/>
      <c r="T184" s="1"/>
      <c r="U184" s="1"/>
      <c r="V184" s="1"/>
      <c r="W184" s="1"/>
      <c r="X184" s="1"/>
    </row>
    <row r="185" spans="1:24" x14ac:dyDescent="0.4">
      <c r="A185" s="338"/>
      <c r="B185" s="339" t="s">
        <v>624</v>
      </c>
      <c r="C185" s="41" t="s">
        <v>24</v>
      </c>
      <c r="D185" s="332">
        <v>0</v>
      </c>
      <c r="E185" s="332"/>
      <c r="F185" s="385"/>
      <c r="G185" s="385"/>
      <c r="H185" s="385"/>
      <c r="I185" s="385"/>
      <c r="J185" s="385"/>
      <c r="K185" s="385"/>
      <c r="L185" s="386">
        <v>34419</v>
      </c>
      <c r="M185" s="386"/>
      <c r="N185" s="332"/>
      <c r="O185" s="332"/>
      <c r="P185" s="187"/>
      <c r="Q185" s="1"/>
      <c r="R185" s="1"/>
      <c r="S185" s="1"/>
      <c r="T185" s="1"/>
      <c r="U185" s="1"/>
      <c r="V185" s="1"/>
      <c r="W185" s="1"/>
      <c r="X185" s="1"/>
    </row>
    <row r="186" spans="1:24" ht="40.5" x14ac:dyDescent="0.4">
      <c r="A186" s="338"/>
      <c r="B186" s="339"/>
      <c r="C186" s="47" t="s">
        <v>625</v>
      </c>
      <c r="D186" s="333">
        <f>(D185/D$45)*100</f>
        <v>0</v>
      </c>
      <c r="E186" s="333"/>
      <c r="F186" s="402"/>
      <c r="G186" s="402"/>
      <c r="H186" s="402"/>
      <c r="I186" s="402"/>
      <c r="J186" s="402"/>
      <c r="K186" s="402"/>
      <c r="L186" s="377">
        <f>+L185/$L$113*100</f>
        <v>96.400963477481511</v>
      </c>
      <c r="M186" s="377"/>
      <c r="N186" s="333" t="e">
        <f t="shared" ref="N186" si="376">(N185/N$45)*100</f>
        <v>#DIV/0!</v>
      </c>
      <c r="O186" s="333"/>
      <c r="P186" s="187"/>
      <c r="Q186" s="1"/>
      <c r="R186" s="1"/>
      <c r="S186" s="1"/>
      <c r="T186" s="1"/>
      <c r="U186" s="1"/>
      <c r="V186" s="1"/>
      <c r="W186" s="1"/>
      <c r="X186" s="1"/>
    </row>
    <row r="187" spans="1:24" x14ac:dyDescent="0.4">
      <c r="A187" s="54"/>
      <c r="B187" s="356" t="s">
        <v>66</v>
      </c>
      <c r="C187" s="356"/>
      <c r="D187" s="356"/>
      <c r="E187" s="356"/>
      <c r="F187" s="356"/>
      <c r="G187" s="356"/>
      <c r="H187" s="356"/>
      <c r="I187" s="356"/>
      <c r="J187" s="356"/>
      <c r="K187" s="356"/>
      <c r="L187" s="356"/>
      <c r="M187" s="356"/>
      <c r="N187" s="356"/>
      <c r="O187" s="356"/>
      <c r="P187" s="187"/>
      <c r="Q187" s="1"/>
      <c r="R187" s="1"/>
      <c r="S187" s="1"/>
      <c r="T187" s="1"/>
      <c r="U187" s="1"/>
      <c r="V187" s="1"/>
      <c r="W187" s="1"/>
      <c r="X187" s="1"/>
    </row>
    <row r="188" spans="1:24" x14ac:dyDescent="0.4">
      <c r="A188" s="338"/>
      <c r="B188" s="339" t="s">
        <v>64</v>
      </c>
      <c r="C188" s="41" t="s">
        <v>24</v>
      </c>
      <c r="D188" s="332">
        <v>3</v>
      </c>
      <c r="E188" s="332"/>
      <c r="F188" s="386">
        <v>2</v>
      </c>
      <c r="G188" s="386"/>
      <c r="H188" s="386">
        <v>1</v>
      </c>
      <c r="I188" s="386"/>
      <c r="J188" s="386">
        <v>2</v>
      </c>
      <c r="K188" s="386"/>
      <c r="L188" s="386">
        <v>1</v>
      </c>
      <c r="M188" s="386"/>
      <c r="N188" s="332"/>
      <c r="O188" s="332"/>
      <c r="P188" s="187"/>
      <c r="Q188" s="1"/>
      <c r="R188" s="1"/>
      <c r="S188" s="1"/>
      <c r="T188" s="1"/>
      <c r="U188" s="1"/>
      <c r="V188" s="1"/>
      <c r="W188" s="1"/>
      <c r="X188" s="1"/>
    </row>
    <row r="189" spans="1:24" x14ac:dyDescent="0.4">
      <c r="A189" s="338"/>
      <c r="B189" s="339"/>
      <c r="C189" s="47" t="s">
        <v>39</v>
      </c>
      <c r="D189" s="333">
        <f t="shared" ref="D189" si="377">(D188/D$133)*100</f>
        <v>9.6441315459542872E-3</v>
      </c>
      <c r="E189" s="333"/>
      <c r="F189" s="377">
        <f>+F188/$F$41*100</f>
        <v>6.4842432888081959E-3</v>
      </c>
      <c r="G189" s="377"/>
      <c r="H189" s="377">
        <f>+H188/$H$41*100</f>
        <v>2.9937430769691347E-3</v>
      </c>
      <c r="I189" s="377"/>
      <c r="J189" s="377">
        <f>+J188/$J$41*100</f>
        <v>5.50478916657492E-3</v>
      </c>
      <c r="K189" s="377"/>
      <c r="L189" s="377">
        <f>+L188/$L$41*100</f>
        <v>2.7035795393100465E-3</v>
      </c>
      <c r="M189" s="377"/>
      <c r="N189" s="333" t="e">
        <f t="shared" ref="N189" si="378">(N188/N$133)*100</f>
        <v>#DIV/0!</v>
      </c>
      <c r="O189" s="333"/>
      <c r="P189" s="187"/>
      <c r="Q189" s="1"/>
      <c r="R189" s="1"/>
      <c r="S189" s="1"/>
      <c r="T189" s="1"/>
      <c r="U189" s="1"/>
      <c r="V189" s="1"/>
      <c r="W189" s="1"/>
      <c r="X189" s="1"/>
    </row>
    <row r="190" spans="1:24" x14ac:dyDescent="0.4">
      <c r="A190" s="338"/>
      <c r="B190" s="339" t="s">
        <v>65</v>
      </c>
      <c r="C190" s="41" t="s">
        <v>24</v>
      </c>
      <c r="D190" s="332">
        <v>0</v>
      </c>
      <c r="E190" s="332"/>
      <c r="F190" s="386">
        <v>1</v>
      </c>
      <c r="G190" s="386"/>
      <c r="H190" s="386">
        <v>0</v>
      </c>
      <c r="I190" s="386"/>
      <c r="J190" s="386">
        <v>1</v>
      </c>
      <c r="K190" s="386"/>
      <c r="L190" s="386">
        <v>0</v>
      </c>
      <c r="M190" s="386"/>
      <c r="N190" s="332"/>
      <c r="O190" s="332"/>
      <c r="P190" s="187"/>
      <c r="Q190" s="1"/>
      <c r="R190" s="1"/>
      <c r="S190" s="1"/>
      <c r="T190" s="1"/>
      <c r="U190" s="1"/>
      <c r="V190" s="1"/>
      <c r="W190" s="1"/>
      <c r="X190" s="1"/>
    </row>
    <row r="191" spans="1:24" ht="40.5" x14ac:dyDescent="0.4">
      <c r="A191" s="338"/>
      <c r="B191" s="339"/>
      <c r="C191" s="47" t="s">
        <v>623</v>
      </c>
      <c r="D191" s="333">
        <f>(D190/D$45)*100</f>
        <v>0</v>
      </c>
      <c r="E191" s="333"/>
      <c r="F191" s="377">
        <v>0.09</v>
      </c>
      <c r="G191" s="377"/>
      <c r="H191" s="377">
        <v>0</v>
      </c>
      <c r="I191" s="377"/>
      <c r="J191" s="377">
        <v>0</v>
      </c>
      <c r="K191" s="377"/>
      <c r="L191" s="377">
        <v>0</v>
      </c>
      <c r="M191" s="377"/>
      <c r="N191" s="333" t="e">
        <f t="shared" ref="N191" si="379">(N190/N$45)*100</f>
        <v>#DIV/0!</v>
      </c>
      <c r="O191" s="333"/>
      <c r="P191" s="187"/>
      <c r="Q191" s="1"/>
      <c r="R191" s="1"/>
      <c r="S191" s="1"/>
      <c r="T191" s="1"/>
      <c r="U191" s="1"/>
      <c r="V191" s="1"/>
      <c r="W191" s="1"/>
      <c r="X191" s="1"/>
    </row>
    <row r="192" spans="1:24" x14ac:dyDescent="0.4">
      <c r="A192" s="317"/>
      <c r="B192" s="293" t="s">
        <v>626</v>
      </c>
      <c r="C192" s="41" t="s">
        <v>24</v>
      </c>
      <c r="D192" s="332">
        <v>0</v>
      </c>
      <c r="E192" s="332"/>
      <c r="F192" s="386">
        <v>1</v>
      </c>
      <c r="G192" s="386"/>
      <c r="H192" s="386">
        <v>0</v>
      </c>
      <c r="I192" s="386"/>
      <c r="J192" s="386">
        <v>0</v>
      </c>
      <c r="K192" s="386"/>
      <c r="L192" s="386">
        <v>0</v>
      </c>
      <c r="M192" s="386"/>
      <c r="N192" s="332"/>
      <c r="O192" s="332"/>
      <c r="P192" s="187"/>
      <c r="Q192" s="1"/>
      <c r="R192" s="1"/>
      <c r="S192" s="1"/>
      <c r="T192" s="1"/>
      <c r="U192" s="1"/>
      <c r="V192" s="1"/>
      <c r="W192" s="1"/>
      <c r="X192" s="1"/>
    </row>
    <row r="193" spans="1:24" x14ac:dyDescent="0.4">
      <c r="A193" s="317"/>
      <c r="B193" s="293" t="s">
        <v>627</v>
      </c>
      <c r="C193" s="41" t="s">
        <v>24</v>
      </c>
      <c r="D193" s="332">
        <v>0</v>
      </c>
      <c r="E193" s="332"/>
      <c r="F193" s="386">
        <v>0</v>
      </c>
      <c r="G193" s="386"/>
      <c r="H193" s="386">
        <v>0</v>
      </c>
      <c r="I193" s="386"/>
      <c r="J193" s="386">
        <v>0</v>
      </c>
      <c r="K193" s="386"/>
      <c r="L193" s="386">
        <v>0</v>
      </c>
      <c r="M193" s="386"/>
      <c r="N193" s="332"/>
      <c r="O193" s="332"/>
      <c r="P193" s="187"/>
      <c r="Q193" s="1"/>
      <c r="R193" s="1"/>
      <c r="S193" s="1"/>
      <c r="T193" s="1"/>
      <c r="U193" s="1"/>
      <c r="V193" s="1"/>
      <c r="W193" s="1"/>
      <c r="X193" s="1"/>
    </row>
    <row r="194" spans="1:24" x14ac:dyDescent="0.4">
      <c r="A194" s="317"/>
      <c r="B194" s="293" t="s">
        <v>628</v>
      </c>
      <c r="C194" s="41" t="s">
        <v>24</v>
      </c>
      <c r="D194" s="332">
        <v>0</v>
      </c>
      <c r="E194" s="332"/>
      <c r="F194" s="386">
        <v>0</v>
      </c>
      <c r="G194" s="386"/>
      <c r="H194" s="386">
        <v>0</v>
      </c>
      <c r="I194" s="386"/>
      <c r="J194" s="386">
        <v>1</v>
      </c>
      <c r="K194" s="386"/>
      <c r="L194" s="386">
        <v>0</v>
      </c>
      <c r="M194" s="386"/>
      <c r="N194" s="332"/>
      <c r="O194" s="332"/>
      <c r="P194" s="187"/>
      <c r="Q194" s="1"/>
      <c r="R194" s="1"/>
      <c r="S194" s="1"/>
      <c r="T194" s="1"/>
      <c r="U194" s="1"/>
      <c r="V194" s="1"/>
      <c r="W194" s="1"/>
      <c r="X194" s="1"/>
    </row>
    <row r="195" spans="1:24" x14ac:dyDescent="0.4">
      <c r="A195" s="338"/>
      <c r="B195" s="339" t="s">
        <v>624</v>
      </c>
      <c r="C195" s="41" t="s">
        <v>24</v>
      </c>
      <c r="D195" s="332">
        <v>0</v>
      </c>
      <c r="E195" s="332"/>
      <c r="F195" s="386">
        <v>1</v>
      </c>
      <c r="G195" s="386"/>
      <c r="H195" s="386">
        <v>1</v>
      </c>
      <c r="I195" s="386"/>
      <c r="J195" s="386">
        <v>1</v>
      </c>
      <c r="K195" s="386"/>
      <c r="L195" s="386">
        <v>1</v>
      </c>
      <c r="M195" s="386"/>
      <c r="N195" s="332"/>
      <c r="O195" s="332"/>
      <c r="P195" s="187"/>
      <c r="Q195" s="1"/>
      <c r="R195" s="1"/>
      <c r="S195" s="1"/>
      <c r="T195" s="1"/>
      <c r="U195" s="1"/>
      <c r="V195" s="1"/>
      <c r="W195" s="1"/>
      <c r="X195" s="1"/>
    </row>
    <row r="196" spans="1:24" ht="40.5" x14ac:dyDescent="0.4">
      <c r="A196" s="338"/>
      <c r="B196" s="339"/>
      <c r="C196" s="47" t="s">
        <v>625</v>
      </c>
      <c r="D196" s="333">
        <f>(D195/D$45)*100</f>
        <v>0</v>
      </c>
      <c r="E196" s="333"/>
      <c r="F196" s="377">
        <f t="shared" ref="F196" si="380">+F195/$L$113*100</f>
        <v>2.8008066323101052E-3</v>
      </c>
      <c r="G196" s="377"/>
      <c r="H196" s="377">
        <f t="shared" ref="H196" si="381">+H195/$L$113*100</f>
        <v>2.8008066323101052E-3</v>
      </c>
      <c r="I196" s="377"/>
      <c r="J196" s="377">
        <f t="shared" ref="J196" si="382">+J195/$L$113*100</f>
        <v>2.8008066323101052E-3</v>
      </c>
      <c r="K196" s="377"/>
      <c r="L196" s="377">
        <f>+L195/$L$113*100</f>
        <v>2.8008066323101052E-3</v>
      </c>
      <c r="M196" s="377"/>
      <c r="N196" s="333" t="e">
        <f t="shared" ref="N196" si="383">(N195/N$45)*100</f>
        <v>#DIV/0!</v>
      </c>
      <c r="O196" s="333"/>
      <c r="P196" s="187"/>
      <c r="Q196" s="1"/>
      <c r="R196" s="1"/>
      <c r="S196" s="1"/>
      <c r="T196" s="1"/>
      <c r="U196" s="1"/>
      <c r="V196" s="1"/>
      <c r="W196" s="1"/>
      <c r="X196" s="1"/>
    </row>
    <row r="197" spans="1:24" x14ac:dyDescent="0.4">
      <c r="A197" s="54"/>
      <c r="B197" s="356" t="s">
        <v>67</v>
      </c>
      <c r="C197" s="356"/>
      <c r="D197" s="356"/>
      <c r="E197" s="356"/>
      <c r="F197" s="356"/>
      <c r="G197" s="356"/>
      <c r="H197" s="356"/>
      <c r="I197" s="356"/>
      <c r="J197" s="356"/>
      <c r="K197" s="356"/>
      <c r="L197" s="356"/>
      <c r="M197" s="356"/>
      <c r="N197" s="356"/>
      <c r="O197" s="356"/>
      <c r="P197" s="187"/>
      <c r="Q197" s="1"/>
      <c r="R197" s="1"/>
      <c r="S197" s="1"/>
      <c r="T197" s="1"/>
      <c r="U197" s="1"/>
      <c r="V197" s="1"/>
      <c r="W197" s="1"/>
      <c r="X197" s="1"/>
    </row>
    <row r="198" spans="1:24" x14ac:dyDescent="0.4">
      <c r="A198" s="338"/>
      <c r="B198" s="339" t="s">
        <v>64</v>
      </c>
      <c r="C198" s="41" t="s">
        <v>24</v>
      </c>
      <c r="D198" s="332">
        <v>3</v>
      </c>
      <c r="E198" s="332"/>
      <c r="F198" s="332">
        <v>0</v>
      </c>
      <c r="G198" s="332"/>
      <c r="H198" s="332">
        <v>2</v>
      </c>
      <c r="I198" s="332"/>
      <c r="J198" s="332">
        <v>1</v>
      </c>
      <c r="K198" s="332"/>
      <c r="L198" s="332">
        <v>0</v>
      </c>
      <c r="M198" s="332"/>
      <c r="N198" s="332"/>
      <c r="O198" s="332"/>
      <c r="P198" s="187"/>
      <c r="Q198" s="1"/>
      <c r="R198" s="1"/>
      <c r="S198" s="1"/>
      <c r="T198" s="1"/>
      <c r="U198" s="1"/>
      <c r="V198" s="1"/>
      <c r="W198" s="1"/>
      <c r="X198" s="1"/>
    </row>
    <row r="199" spans="1:24" x14ac:dyDescent="0.4">
      <c r="A199" s="338"/>
      <c r="B199" s="339"/>
      <c r="C199" s="47" t="s">
        <v>39</v>
      </c>
      <c r="D199" s="333">
        <f t="shared" ref="D199" si="384">(D198/D$133)*100</f>
        <v>9.6441315459542872E-3</v>
      </c>
      <c r="E199" s="333"/>
      <c r="F199" s="377">
        <f>+F198/$F$41*100</f>
        <v>0</v>
      </c>
      <c r="G199" s="377"/>
      <c r="H199" s="377">
        <f>+H198/$H$41*100</f>
        <v>5.9874861539382694E-3</v>
      </c>
      <c r="I199" s="377"/>
      <c r="J199" s="377">
        <f>+J198/$J$41*100</f>
        <v>2.75239458328746E-3</v>
      </c>
      <c r="K199" s="377"/>
      <c r="L199" s="377">
        <f>+L198/$L$41*100</f>
        <v>0</v>
      </c>
      <c r="M199" s="377"/>
      <c r="N199" s="333" t="e">
        <f t="shared" ref="N199" si="385">(N198/N$133)*100</f>
        <v>#DIV/0!</v>
      </c>
      <c r="O199" s="333"/>
      <c r="P199" s="187"/>
      <c r="Q199" s="1"/>
      <c r="R199" s="1"/>
      <c r="S199" s="1"/>
      <c r="T199" s="1"/>
      <c r="U199" s="1"/>
      <c r="V199" s="1"/>
      <c r="W199" s="1"/>
      <c r="X199" s="1"/>
    </row>
    <row r="200" spans="1:24" x14ac:dyDescent="0.4">
      <c r="A200" s="338"/>
      <c r="B200" s="339" t="s">
        <v>65</v>
      </c>
      <c r="C200" s="41" t="s">
        <v>24</v>
      </c>
      <c r="D200" s="332">
        <v>0</v>
      </c>
      <c r="E200" s="332"/>
      <c r="F200" s="332">
        <v>0</v>
      </c>
      <c r="G200" s="332"/>
      <c r="H200" s="332">
        <v>0</v>
      </c>
      <c r="I200" s="332"/>
      <c r="J200" s="332">
        <v>0</v>
      </c>
      <c r="K200" s="332"/>
      <c r="L200" s="332">
        <v>0</v>
      </c>
      <c r="M200" s="332"/>
      <c r="N200" s="332"/>
      <c r="O200" s="332"/>
      <c r="P200" s="187"/>
      <c r="Q200" s="1"/>
      <c r="R200" s="1"/>
      <c r="S200" s="1"/>
      <c r="T200" s="1"/>
      <c r="U200" s="1"/>
      <c r="V200" s="1"/>
      <c r="W200" s="1"/>
      <c r="X200" s="1"/>
    </row>
    <row r="201" spans="1:24" ht="40.5" x14ac:dyDescent="0.4">
      <c r="A201" s="338"/>
      <c r="B201" s="339"/>
      <c r="C201" s="47" t="s">
        <v>623</v>
      </c>
      <c r="D201" s="333">
        <f>(D200/D$45)*100</f>
        <v>0</v>
      </c>
      <c r="E201" s="333"/>
      <c r="F201" s="333">
        <f t="shared" ref="F201:F206" si="386">(F200/F$45)*100</f>
        <v>0</v>
      </c>
      <c r="G201" s="333"/>
      <c r="H201" s="333">
        <f t="shared" ref="H201:H206" si="387">(H200/H$45)*100</f>
        <v>0</v>
      </c>
      <c r="I201" s="333"/>
      <c r="J201" s="333">
        <f t="shared" ref="J201:N201" si="388">(J200/J$45)*100</f>
        <v>0</v>
      </c>
      <c r="K201" s="333"/>
      <c r="L201" s="333">
        <f t="shared" ref="L201:L206" si="389">(L200/L$45)*100</f>
        <v>0</v>
      </c>
      <c r="M201" s="333"/>
      <c r="N201" s="333" t="e">
        <f t="shared" si="388"/>
        <v>#DIV/0!</v>
      </c>
      <c r="O201" s="333"/>
      <c r="P201" s="187"/>
      <c r="Q201" s="1"/>
      <c r="R201" s="1"/>
      <c r="S201" s="1"/>
      <c r="T201" s="1"/>
      <c r="U201" s="1"/>
      <c r="V201" s="1"/>
      <c r="W201" s="1"/>
      <c r="X201" s="1"/>
    </row>
    <row r="202" spans="1:24" x14ac:dyDescent="0.4">
      <c r="A202" s="317"/>
      <c r="B202" s="293" t="s">
        <v>626</v>
      </c>
      <c r="C202" s="41" t="s">
        <v>24</v>
      </c>
      <c r="D202" s="332">
        <v>0</v>
      </c>
      <c r="E202" s="332"/>
      <c r="F202" s="332">
        <v>0</v>
      </c>
      <c r="G202" s="332"/>
      <c r="H202" s="332">
        <v>0</v>
      </c>
      <c r="I202" s="332"/>
      <c r="J202" s="332">
        <v>0</v>
      </c>
      <c r="K202" s="332"/>
      <c r="L202" s="332">
        <v>0</v>
      </c>
      <c r="M202" s="332"/>
      <c r="N202" s="332"/>
      <c r="O202" s="332"/>
      <c r="P202" s="187"/>
      <c r="Q202" s="1"/>
      <c r="R202" s="1"/>
      <c r="S202" s="1"/>
      <c r="T202" s="1"/>
      <c r="U202" s="1"/>
      <c r="V202" s="1"/>
      <c r="W202" s="1"/>
      <c r="X202" s="1"/>
    </row>
    <row r="203" spans="1:24" x14ac:dyDescent="0.4">
      <c r="A203" s="317"/>
      <c r="B203" s="293" t="s">
        <v>627</v>
      </c>
      <c r="C203" s="41" t="s">
        <v>24</v>
      </c>
      <c r="D203" s="332">
        <v>0</v>
      </c>
      <c r="E203" s="332"/>
      <c r="F203" s="332">
        <v>0</v>
      </c>
      <c r="G203" s="332"/>
      <c r="H203" s="332">
        <v>0</v>
      </c>
      <c r="I203" s="332"/>
      <c r="J203" s="332">
        <v>0</v>
      </c>
      <c r="K203" s="332"/>
      <c r="L203" s="332">
        <v>0</v>
      </c>
      <c r="M203" s="332"/>
      <c r="N203" s="332"/>
      <c r="O203" s="332"/>
      <c r="P203" s="187"/>
      <c r="Q203" s="1"/>
      <c r="R203" s="1"/>
      <c r="S203" s="1"/>
      <c r="T203" s="1"/>
      <c r="U203" s="1"/>
      <c r="V203" s="1"/>
      <c r="W203" s="1"/>
      <c r="X203" s="1"/>
    </row>
    <row r="204" spans="1:24" x14ac:dyDescent="0.4">
      <c r="A204" s="317"/>
      <c r="B204" s="293" t="s">
        <v>628</v>
      </c>
      <c r="C204" s="41" t="s">
        <v>24</v>
      </c>
      <c r="D204" s="332">
        <v>0</v>
      </c>
      <c r="E204" s="332"/>
      <c r="F204" s="332">
        <v>0</v>
      </c>
      <c r="G204" s="332"/>
      <c r="H204" s="332">
        <v>0</v>
      </c>
      <c r="I204" s="332"/>
      <c r="J204" s="332">
        <v>0</v>
      </c>
      <c r="K204" s="332"/>
      <c r="L204" s="332">
        <v>0</v>
      </c>
      <c r="M204" s="332"/>
      <c r="N204" s="332"/>
      <c r="O204" s="332"/>
      <c r="P204" s="187"/>
      <c r="Q204" s="1"/>
      <c r="R204" s="1"/>
      <c r="S204" s="1"/>
      <c r="T204" s="1"/>
      <c r="U204" s="1"/>
      <c r="V204" s="1"/>
      <c r="W204" s="1"/>
      <c r="X204" s="1"/>
    </row>
    <row r="205" spans="1:24" x14ac:dyDescent="0.4">
      <c r="A205" s="338"/>
      <c r="B205" s="339" t="s">
        <v>624</v>
      </c>
      <c r="C205" s="41" t="s">
        <v>24</v>
      </c>
      <c r="D205" s="332">
        <v>0</v>
      </c>
      <c r="E205" s="332"/>
      <c r="F205" s="332">
        <v>0</v>
      </c>
      <c r="G205" s="332"/>
      <c r="H205" s="332">
        <v>0</v>
      </c>
      <c r="I205" s="332"/>
      <c r="J205" s="332">
        <v>0</v>
      </c>
      <c r="K205" s="332"/>
      <c r="L205" s="332">
        <v>0</v>
      </c>
      <c r="M205" s="332"/>
      <c r="N205" s="332"/>
      <c r="O205" s="332"/>
      <c r="P205" s="187"/>
      <c r="Q205" s="1"/>
      <c r="R205" s="1"/>
      <c r="S205" s="1"/>
      <c r="T205" s="1"/>
      <c r="U205" s="1"/>
      <c r="V205" s="1"/>
      <c r="W205" s="1"/>
      <c r="X205" s="1"/>
    </row>
    <row r="206" spans="1:24" ht="40.5" x14ac:dyDescent="0.4">
      <c r="A206" s="338"/>
      <c r="B206" s="339"/>
      <c r="C206" s="47" t="s">
        <v>625</v>
      </c>
      <c r="D206" s="333">
        <f>(D205/D$45)*100</f>
        <v>0</v>
      </c>
      <c r="E206" s="333"/>
      <c r="F206" s="333">
        <f t="shared" si="386"/>
        <v>0</v>
      </c>
      <c r="G206" s="333"/>
      <c r="H206" s="333">
        <f t="shared" si="387"/>
        <v>0</v>
      </c>
      <c r="I206" s="333"/>
      <c r="J206" s="333">
        <f t="shared" ref="J206" si="390">(J205/J$45)*100</f>
        <v>0</v>
      </c>
      <c r="K206" s="333"/>
      <c r="L206" s="333">
        <f t="shared" si="389"/>
        <v>0</v>
      </c>
      <c r="M206" s="333"/>
      <c r="N206" s="333" t="e">
        <f t="shared" ref="N206" si="391">(N205/N$45)*100</f>
        <v>#DIV/0!</v>
      </c>
      <c r="O206" s="333"/>
      <c r="P206" s="187"/>
      <c r="Q206" s="1"/>
      <c r="R206" s="1"/>
      <c r="S206" s="1"/>
      <c r="T206" s="1"/>
      <c r="U206" s="1"/>
      <c r="V206" s="1"/>
      <c r="W206" s="1"/>
      <c r="X206" s="1"/>
    </row>
    <row r="207" spans="1:24" x14ac:dyDescent="0.4">
      <c r="A207" s="54"/>
      <c r="B207" s="356" t="s">
        <v>68</v>
      </c>
      <c r="C207" s="356"/>
      <c r="D207" s="356"/>
      <c r="E207" s="356"/>
      <c r="F207" s="356"/>
      <c r="G207" s="356"/>
      <c r="H207" s="356"/>
      <c r="I207" s="356"/>
      <c r="J207" s="356"/>
      <c r="K207" s="356"/>
      <c r="L207" s="356"/>
      <c r="M207" s="356"/>
      <c r="N207" s="356"/>
      <c r="O207" s="356"/>
      <c r="P207" s="187"/>
      <c r="Q207" s="1"/>
      <c r="R207" s="1"/>
      <c r="S207" s="1"/>
      <c r="T207" s="1"/>
      <c r="U207" s="1"/>
      <c r="V207" s="1"/>
      <c r="W207" s="1"/>
      <c r="X207" s="1"/>
    </row>
    <row r="208" spans="1:24" x14ac:dyDescent="0.4">
      <c r="A208" s="338"/>
      <c r="B208" s="339" t="s">
        <v>64</v>
      </c>
      <c r="C208" s="41" t="s">
        <v>24</v>
      </c>
      <c r="D208" s="332">
        <v>32</v>
      </c>
      <c r="E208" s="332"/>
      <c r="F208" s="332">
        <v>15</v>
      </c>
      <c r="G208" s="332"/>
      <c r="H208" s="332">
        <v>22</v>
      </c>
      <c r="I208" s="332"/>
      <c r="J208" s="332">
        <v>22</v>
      </c>
      <c r="K208" s="332"/>
      <c r="L208" s="332">
        <v>17</v>
      </c>
      <c r="M208" s="332"/>
      <c r="N208" s="332"/>
      <c r="O208" s="332"/>
      <c r="P208" s="187"/>
      <c r="Q208" s="1"/>
      <c r="R208" s="1"/>
      <c r="S208" s="1"/>
      <c r="T208" s="1"/>
      <c r="U208" s="1"/>
      <c r="V208" s="1"/>
      <c r="W208" s="1"/>
      <c r="X208" s="1"/>
    </row>
    <row r="209" spans="1:24" x14ac:dyDescent="0.4">
      <c r="A209" s="338"/>
      <c r="B209" s="339"/>
      <c r="C209" s="47" t="s">
        <v>39</v>
      </c>
      <c r="D209" s="333">
        <f t="shared" ref="D209" si="392">(D208/D$133)*100</f>
        <v>0.10287073649017907</v>
      </c>
      <c r="E209" s="333"/>
      <c r="F209" s="377">
        <f>+F208/$F$41*100</f>
        <v>4.8631824666061467E-2</v>
      </c>
      <c r="G209" s="377"/>
      <c r="H209" s="377">
        <f>+H208/$H$41*100</f>
        <v>6.5862347693320958E-2</v>
      </c>
      <c r="I209" s="377"/>
      <c r="J209" s="377">
        <f>+J208/$J$41*100</f>
        <v>6.0552680832324124E-2</v>
      </c>
      <c r="K209" s="377"/>
      <c r="L209" s="377">
        <f>+L208/$L$41*100</f>
        <v>4.596085216827079E-2</v>
      </c>
      <c r="M209" s="377"/>
      <c r="N209" s="333" t="e">
        <f t="shared" ref="N209" si="393">(N208/N$133)*100</f>
        <v>#DIV/0!</v>
      </c>
      <c r="O209" s="333"/>
      <c r="P209" s="187"/>
      <c r="Q209" s="1"/>
      <c r="R209" s="1"/>
      <c r="S209" s="1"/>
      <c r="T209" s="1"/>
      <c r="U209" s="1"/>
      <c r="V209" s="1"/>
      <c r="W209" s="1"/>
      <c r="X209" s="1"/>
    </row>
    <row r="210" spans="1:24" x14ac:dyDescent="0.4">
      <c r="A210" s="338"/>
      <c r="B210" s="339" t="s">
        <v>65</v>
      </c>
      <c r="C210" s="41" t="s">
        <v>24</v>
      </c>
      <c r="D210" s="332">
        <v>5</v>
      </c>
      <c r="E210" s="332"/>
      <c r="F210" s="332">
        <v>7</v>
      </c>
      <c r="G210" s="332"/>
      <c r="H210" s="332">
        <v>7</v>
      </c>
      <c r="I210" s="332"/>
      <c r="J210" s="332">
        <v>5</v>
      </c>
      <c r="K210" s="332"/>
      <c r="L210" s="332">
        <v>4</v>
      </c>
      <c r="M210" s="332"/>
      <c r="N210" s="332"/>
      <c r="O210" s="332"/>
      <c r="P210" s="187"/>
      <c r="Q210" s="1"/>
      <c r="R210" s="1"/>
      <c r="S210" s="1"/>
      <c r="T210" s="1"/>
      <c r="U210" s="1"/>
      <c r="V210" s="1"/>
      <c r="W210" s="1"/>
      <c r="X210" s="1"/>
    </row>
    <row r="211" spans="1:24" ht="40.5" x14ac:dyDescent="0.4">
      <c r="A211" s="338"/>
      <c r="B211" s="339"/>
      <c r="C211" s="47" t="s">
        <v>623</v>
      </c>
      <c r="D211" s="333">
        <f>(D210/D$45)*100</f>
        <v>0.39370078740157477</v>
      </c>
      <c r="E211" s="333"/>
      <c r="F211" s="333">
        <f t="shared" ref="F211" si="394">(F210/F$45)*100</f>
        <v>0.625</v>
      </c>
      <c r="G211" s="333"/>
      <c r="H211" s="333">
        <f t="shared" ref="H211" si="395">(H210/H$45)*100</f>
        <v>0.50143266475644699</v>
      </c>
      <c r="I211" s="333"/>
      <c r="J211" s="333">
        <f t="shared" ref="J211" si="396">(J210/J$45)*100</f>
        <v>0.34293552812071332</v>
      </c>
      <c r="K211" s="333"/>
      <c r="L211" s="333">
        <f t="shared" ref="L211" si="397">(L210/L$45)*100</f>
        <v>0.3115264797507788</v>
      </c>
      <c r="M211" s="333"/>
      <c r="N211" s="333" t="e">
        <f t="shared" ref="N211" si="398">(N210/N$45)*100</f>
        <v>#DIV/0!</v>
      </c>
      <c r="O211" s="333"/>
      <c r="P211" s="187"/>
      <c r="Q211" s="1"/>
      <c r="R211" s="1"/>
      <c r="S211" s="1"/>
      <c r="T211" s="1"/>
      <c r="U211" s="1"/>
      <c r="V211" s="1"/>
      <c r="W211" s="1"/>
      <c r="X211" s="1"/>
    </row>
    <row r="212" spans="1:24" x14ac:dyDescent="0.4">
      <c r="A212" s="317"/>
      <c r="B212" s="293" t="s">
        <v>626</v>
      </c>
      <c r="C212" s="41" t="s">
        <v>24</v>
      </c>
      <c r="D212" s="332">
        <v>0</v>
      </c>
      <c r="E212" s="332"/>
      <c r="F212" s="332">
        <v>2</v>
      </c>
      <c r="G212" s="332"/>
      <c r="H212" s="332">
        <v>3</v>
      </c>
      <c r="I212" s="332"/>
      <c r="J212" s="332">
        <v>2</v>
      </c>
      <c r="K212" s="332"/>
      <c r="L212" s="332">
        <v>1</v>
      </c>
      <c r="M212" s="332"/>
      <c r="N212" s="332"/>
      <c r="O212" s="332"/>
      <c r="P212" s="187"/>
      <c r="Q212" s="1"/>
      <c r="R212" s="1"/>
      <c r="S212" s="1"/>
      <c r="T212" s="1"/>
      <c r="U212" s="1"/>
      <c r="V212" s="1"/>
      <c r="W212" s="1"/>
      <c r="X212" s="1"/>
    </row>
    <row r="213" spans="1:24" x14ac:dyDescent="0.4">
      <c r="A213" s="317"/>
      <c r="B213" s="293" t="s">
        <v>627</v>
      </c>
      <c r="C213" s="41" t="s">
        <v>24</v>
      </c>
      <c r="D213" s="332">
        <v>0</v>
      </c>
      <c r="E213" s="332"/>
      <c r="F213" s="332">
        <v>5</v>
      </c>
      <c r="G213" s="332"/>
      <c r="H213" s="332">
        <v>4</v>
      </c>
      <c r="I213" s="332"/>
      <c r="J213" s="332">
        <v>0</v>
      </c>
      <c r="K213" s="332"/>
      <c r="L213" s="332">
        <v>0</v>
      </c>
      <c r="M213" s="332"/>
      <c r="N213" s="332"/>
      <c r="O213" s="332"/>
      <c r="P213" s="187"/>
      <c r="Q213" s="1"/>
      <c r="R213" s="1"/>
      <c r="S213" s="1"/>
      <c r="T213" s="1"/>
      <c r="U213" s="1"/>
      <c r="V213" s="1"/>
      <c r="W213" s="1"/>
      <c r="X213" s="1"/>
    </row>
    <row r="214" spans="1:24" x14ac:dyDescent="0.4">
      <c r="A214" s="317"/>
      <c r="B214" s="293" t="s">
        <v>628</v>
      </c>
      <c r="C214" s="41" t="s">
        <v>24</v>
      </c>
      <c r="D214" s="332">
        <v>0</v>
      </c>
      <c r="E214" s="332"/>
      <c r="F214" s="332">
        <v>0</v>
      </c>
      <c r="G214" s="332"/>
      <c r="H214" s="332">
        <v>0</v>
      </c>
      <c r="I214" s="332"/>
      <c r="J214" s="332">
        <v>3</v>
      </c>
      <c r="K214" s="332"/>
      <c r="L214" s="332">
        <v>3</v>
      </c>
      <c r="M214" s="332"/>
      <c r="N214" s="332"/>
      <c r="O214" s="332"/>
      <c r="P214" s="187"/>
      <c r="Q214" s="1"/>
      <c r="R214" s="1"/>
      <c r="S214" s="1"/>
      <c r="T214" s="1"/>
      <c r="U214" s="1"/>
      <c r="V214" s="1"/>
      <c r="W214" s="1"/>
      <c r="X214" s="1"/>
    </row>
    <row r="215" spans="1:24" x14ac:dyDescent="0.4">
      <c r="A215" s="338"/>
      <c r="B215" s="339" t="s">
        <v>624</v>
      </c>
      <c r="C215" s="41" t="s">
        <v>24</v>
      </c>
      <c r="D215" s="332">
        <v>0</v>
      </c>
      <c r="E215" s="332"/>
      <c r="F215" s="332">
        <v>8</v>
      </c>
      <c r="G215" s="332"/>
      <c r="H215" s="332">
        <v>15</v>
      </c>
      <c r="I215" s="332"/>
      <c r="J215" s="332">
        <v>17</v>
      </c>
      <c r="K215" s="332"/>
      <c r="L215" s="332">
        <v>13</v>
      </c>
      <c r="M215" s="332"/>
      <c r="N215" s="332"/>
      <c r="O215" s="332"/>
      <c r="P215" s="187"/>
      <c r="Q215" s="1"/>
      <c r="R215" s="1"/>
      <c r="S215" s="1"/>
      <c r="T215" s="1"/>
      <c r="U215" s="1"/>
      <c r="V215" s="1"/>
      <c r="W215" s="1"/>
      <c r="X215" s="1"/>
    </row>
    <row r="216" spans="1:24" ht="40.5" x14ac:dyDescent="0.4">
      <c r="A216" s="338"/>
      <c r="B216" s="339"/>
      <c r="C216" s="47" t="s">
        <v>625</v>
      </c>
      <c r="D216" s="333">
        <f>(D215/D$45)*100</f>
        <v>0</v>
      </c>
      <c r="E216" s="333"/>
      <c r="F216" s="333">
        <f t="shared" ref="F216" si="399">(F215/F$45)*100</f>
        <v>0.7142857142857143</v>
      </c>
      <c r="G216" s="333"/>
      <c r="H216" s="333">
        <f t="shared" ref="H216" si="400">(H215/H$45)*100</f>
        <v>1.0744985673352434</v>
      </c>
      <c r="I216" s="333"/>
      <c r="J216" s="333">
        <f t="shared" ref="J216" si="401">(J215/J$45)*100</f>
        <v>1.1659807956104253</v>
      </c>
      <c r="K216" s="333"/>
      <c r="L216" s="333">
        <f t="shared" ref="L216" si="402">(L215/L$45)*100</f>
        <v>1.0124610591900312</v>
      </c>
      <c r="M216" s="333"/>
      <c r="N216" s="333" t="e">
        <f t="shared" ref="N216" si="403">(N215/N$45)*100</f>
        <v>#DIV/0!</v>
      </c>
      <c r="O216" s="333"/>
      <c r="P216" s="187"/>
      <c r="Q216" s="1"/>
      <c r="R216" s="1"/>
      <c r="S216" s="1"/>
      <c r="T216" s="1"/>
      <c r="U216" s="1"/>
      <c r="V216" s="1"/>
      <c r="W216" s="1"/>
      <c r="X216" s="1"/>
    </row>
    <row r="217" spans="1:24" x14ac:dyDescent="0.4">
      <c r="A217" s="54"/>
      <c r="B217" s="356" t="s">
        <v>69</v>
      </c>
      <c r="C217" s="356"/>
      <c r="D217" s="356"/>
      <c r="E217" s="356"/>
      <c r="F217" s="356"/>
      <c r="G217" s="356"/>
      <c r="H217" s="356"/>
      <c r="I217" s="356"/>
      <c r="J217" s="356"/>
      <c r="K217" s="356"/>
      <c r="L217" s="356"/>
      <c r="M217" s="356"/>
      <c r="N217" s="356"/>
      <c r="O217" s="356"/>
      <c r="P217" s="187"/>
      <c r="Q217" s="1"/>
      <c r="R217" s="1"/>
      <c r="S217" s="1"/>
      <c r="T217" s="1"/>
      <c r="U217" s="1"/>
      <c r="V217" s="1"/>
      <c r="W217" s="1"/>
      <c r="X217" s="1"/>
    </row>
    <row r="218" spans="1:24" x14ac:dyDescent="0.4">
      <c r="A218" s="338"/>
      <c r="B218" s="339" t="s">
        <v>64</v>
      </c>
      <c r="C218" s="41" t="s">
        <v>24</v>
      </c>
      <c r="D218" s="332">
        <v>0</v>
      </c>
      <c r="E218" s="332"/>
      <c r="F218" s="332">
        <v>0</v>
      </c>
      <c r="G218" s="332"/>
      <c r="H218" s="332">
        <v>0</v>
      </c>
      <c r="I218" s="332"/>
      <c r="J218" s="332">
        <v>0</v>
      </c>
      <c r="K218" s="332"/>
      <c r="L218" s="332">
        <v>0</v>
      </c>
      <c r="M218" s="332"/>
      <c r="N218" s="332"/>
      <c r="O218" s="332"/>
      <c r="P218" s="187"/>
      <c r="Q218" s="1"/>
      <c r="R218" s="1"/>
      <c r="S218" s="1"/>
      <c r="T218" s="1"/>
      <c r="U218" s="1"/>
      <c r="V218" s="1"/>
      <c r="W218" s="1"/>
      <c r="X218" s="1"/>
    </row>
    <row r="219" spans="1:24" x14ac:dyDescent="0.4">
      <c r="A219" s="338"/>
      <c r="B219" s="339"/>
      <c r="C219" s="47" t="s">
        <v>39</v>
      </c>
      <c r="D219" s="333">
        <f t="shared" ref="D219" si="404">(D218/D$133)*100</f>
        <v>0</v>
      </c>
      <c r="E219" s="333"/>
      <c r="F219" s="377">
        <f>+F218/$F$41*100</f>
        <v>0</v>
      </c>
      <c r="G219" s="377"/>
      <c r="H219" s="377">
        <f>+H218/$H$41*100</f>
        <v>0</v>
      </c>
      <c r="I219" s="377"/>
      <c r="J219" s="377">
        <f>+J218/$J$41*100</f>
        <v>0</v>
      </c>
      <c r="K219" s="377"/>
      <c r="L219" s="377">
        <f>+L218/$L$41*100</f>
        <v>0</v>
      </c>
      <c r="M219" s="377"/>
      <c r="N219" s="333" t="e">
        <f t="shared" ref="N219" si="405">(N218/N$133)*100</f>
        <v>#DIV/0!</v>
      </c>
      <c r="O219" s="333"/>
      <c r="P219" s="187"/>
      <c r="Q219" s="1"/>
      <c r="R219" s="1"/>
      <c r="S219" s="1"/>
      <c r="T219" s="1"/>
      <c r="U219" s="1"/>
      <c r="V219" s="1"/>
      <c r="W219" s="1"/>
      <c r="X219" s="1"/>
    </row>
    <row r="220" spans="1:24" x14ac:dyDescent="0.4">
      <c r="A220" s="338"/>
      <c r="B220" s="339" t="s">
        <v>65</v>
      </c>
      <c r="C220" s="41" t="s">
        <v>24</v>
      </c>
      <c r="D220" s="332">
        <v>0</v>
      </c>
      <c r="E220" s="332"/>
      <c r="F220" s="332">
        <v>0</v>
      </c>
      <c r="G220" s="332"/>
      <c r="H220" s="332">
        <v>0</v>
      </c>
      <c r="I220" s="332"/>
      <c r="J220" s="332">
        <v>0</v>
      </c>
      <c r="K220" s="332"/>
      <c r="L220" s="332">
        <v>0</v>
      </c>
      <c r="M220" s="332"/>
      <c r="N220" s="332"/>
      <c r="O220" s="332"/>
      <c r="P220" s="187"/>
      <c r="Q220" s="1"/>
      <c r="R220" s="1"/>
      <c r="S220" s="1"/>
      <c r="T220" s="1"/>
      <c r="U220" s="1"/>
      <c r="V220" s="1"/>
      <c r="W220" s="1"/>
      <c r="X220" s="1"/>
    </row>
    <row r="221" spans="1:24" ht="40.5" x14ac:dyDescent="0.4">
      <c r="A221" s="338"/>
      <c r="B221" s="339"/>
      <c r="C221" s="47" t="s">
        <v>623</v>
      </c>
      <c r="D221" s="333">
        <f>(D220/D$45)*100</f>
        <v>0</v>
      </c>
      <c r="E221" s="333"/>
      <c r="F221" s="333">
        <f t="shared" ref="F221" si="406">(F220/F$45)*100</f>
        <v>0</v>
      </c>
      <c r="G221" s="333"/>
      <c r="H221" s="333">
        <f t="shared" ref="H221" si="407">(H220/H$45)*100</f>
        <v>0</v>
      </c>
      <c r="I221" s="333"/>
      <c r="J221" s="333">
        <f t="shared" ref="J221" si="408">(J220/J$45)*100</f>
        <v>0</v>
      </c>
      <c r="K221" s="333"/>
      <c r="L221" s="333">
        <f t="shared" ref="L221" si="409">(L220/L$45)*100</f>
        <v>0</v>
      </c>
      <c r="M221" s="333"/>
      <c r="N221" s="333" t="e">
        <f t="shared" ref="N221" si="410">(N220/N$45)*100</f>
        <v>#DIV/0!</v>
      </c>
      <c r="O221" s="333"/>
      <c r="P221" s="187"/>
      <c r="Q221" s="1"/>
      <c r="R221" s="1"/>
      <c r="S221" s="1"/>
      <c r="T221" s="1"/>
      <c r="U221" s="1"/>
      <c r="V221" s="1"/>
      <c r="W221" s="1"/>
      <c r="X221" s="1"/>
    </row>
    <row r="222" spans="1:24" x14ac:dyDescent="0.4">
      <c r="A222" s="317"/>
      <c r="B222" s="293" t="s">
        <v>626</v>
      </c>
      <c r="C222" s="41" t="s">
        <v>24</v>
      </c>
      <c r="D222" s="332">
        <v>0</v>
      </c>
      <c r="E222" s="332"/>
      <c r="F222" s="332">
        <v>0</v>
      </c>
      <c r="G222" s="332"/>
      <c r="H222" s="332">
        <v>0</v>
      </c>
      <c r="I222" s="332"/>
      <c r="J222" s="332">
        <v>0</v>
      </c>
      <c r="K222" s="332"/>
      <c r="L222" s="332">
        <v>0</v>
      </c>
      <c r="M222" s="332"/>
      <c r="N222" s="332"/>
      <c r="O222" s="332"/>
      <c r="P222" s="187"/>
      <c r="Q222" s="1"/>
      <c r="R222" s="1"/>
      <c r="S222" s="1"/>
      <c r="T222" s="1"/>
      <c r="U222" s="1"/>
      <c r="V222" s="1"/>
      <c r="W222" s="1"/>
      <c r="X222" s="1"/>
    </row>
    <row r="223" spans="1:24" x14ac:dyDescent="0.4">
      <c r="A223" s="317"/>
      <c r="B223" s="293" t="s">
        <v>627</v>
      </c>
      <c r="C223" s="41" t="s">
        <v>24</v>
      </c>
      <c r="D223" s="332">
        <v>0</v>
      </c>
      <c r="E223" s="332"/>
      <c r="F223" s="332">
        <v>0</v>
      </c>
      <c r="G223" s="332"/>
      <c r="H223" s="332">
        <v>0</v>
      </c>
      <c r="I223" s="332"/>
      <c r="J223" s="332">
        <v>0</v>
      </c>
      <c r="K223" s="332"/>
      <c r="L223" s="332">
        <v>0</v>
      </c>
      <c r="M223" s="332"/>
      <c r="N223" s="332"/>
      <c r="O223" s="332"/>
      <c r="P223" s="187"/>
      <c r="Q223" s="1"/>
      <c r="R223" s="1"/>
      <c r="S223" s="1"/>
      <c r="T223" s="1"/>
      <c r="U223" s="1"/>
      <c r="V223" s="1"/>
      <c r="W223" s="1"/>
      <c r="X223" s="1"/>
    </row>
    <row r="224" spans="1:24" x14ac:dyDescent="0.4">
      <c r="A224" s="317"/>
      <c r="B224" s="293" t="s">
        <v>628</v>
      </c>
      <c r="C224" s="41" t="s">
        <v>24</v>
      </c>
      <c r="D224" s="332">
        <v>0</v>
      </c>
      <c r="E224" s="332"/>
      <c r="F224" s="332">
        <v>0</v>
      </c>
      <c r="G224" s="332"/>
      <c r="H224" s="332">
        <v>0</v>
      </c>
      <c r="I224" s="332"/>
      <c r="J224" s="332">
        <v>0</v>
      </c>
      <c r="K224" s="332"/>
      <c r="L224" s="332">
        <v>0</v>
      </c>
      <c r="M224" s="332"/>
      <c r="N224" s="332"/>
      <c r="O224" s="332"/>
      <c r="P224" s="187"/>
      <c r="Q224" s="1"/>
      <c r="R224" s="1"/>
      <c r="S224" s="1"/>
      <c r="T224" s="1"/>
      <c r="U224" s="1"/>
      <c r="V224" s="1"/>
      <c r="W224" s="1"/>
      <c r="X224" s="1"/>
    </row>
    <row r="225" spans="1:24" x14ac:dyDescent="0.4">
      <c r="A225" s="338"/>
      <c r="B225" s="339" t="s">
        <v>624</v>
      </c>
      <c r="C225" s="41" t="s">
        <v>24</v>
      </c>
      <c r="D225" s="332">
        <v>0</v>
      </c>
      <c r="E225" s="332"/>
      <c r="F225" s="332">
        <v>0</v>
      </c>
      <c r="G225" s="332"/>
      <c r="H225" s="332">
        <v>0</v>
      </c>
      <c r="I225" s="332"/>
      <c r="J225" s="332">
        <v>0</v>
      </c>
      <c r="K225" s="332"/>
      <c r="L225" s="332">
        <v>0</v>
      </c>
      <c r="M225" s="332"/>
      <c r="N225" s="332"/>
      <c r="O225" s="332"/>
      <c r="P225" s="187"/>
      <c r="Q225" s="1"/>
      <c r="R225" s="1"/>
      <c r="S225" s="1"/>
      <c r="T225" s="1"/>
      <c r="U225" s="1"/>
      <c r="V225" s="1"/>
      <c r="W225" s="1"/>
      <c r="X225" s="1"/>
    </row>
    <row r="226" spans="1:24" ht="40.5" x14ac:dyDescent="0.4">
      <c r="A226" s="338"/>
      <c r="B226" s="339"/>
      <c r="C226" s="47" t="s">
        <v>625</v>
      </c>
      <c r="D226" s="333">
        <f>(D225/D$45)*100</f>
        <v>0</v>
      </c>
      <c r="E226" s="333"/>
      <c r="F226" s="333">
        <f t="shared" ref="F226" si="411">(F225/F$45)*100</f>
        <v>0</v>
      </c>
      <c r="G226" s="333"/>
      <c r="H226" s="333">
        <f t="shared" ref="H226" si="412">(H225/H$45)*100</f>
        <v>0</v>
      </c>
      <c r="I226" s="333"/>
      <c r="J226" s="333">
        <f t="shared" ref="J226" si="413">(J225/J$45)*100</f>
        <v>0</v>
      </c>
      <c r="K226" s="333"/>
      <c r="L226" s="333">
        <f t="shared" ref="L226" si="414">(L225/L$45)*100</f>
        <v>0</v>
      </c>
      <c r="M226" s="333"/>
      <c r="N226" s="333" t="e">
        <f t="shared" ref="N226" si="415">(N225/N$45)*100</f>
        <v>#DIV/0!</v>
      </c>
      <c r="O226" s="333"/>
      <c r="P226" s="187"/>
      <c r="Q226" s="1"/>
      <c r="R226" s="1"/>
      <c r="S226" s="1"/>
      <c r="T226" s="1"/>
      <c r="U226" s="1"/>
      <c r="V226" s="1"/>
      <c r="W226" s="1"/>
      <c r="X226" s="1"/>
    </row>
    <row r="227" spans="1:24" x14ac:dyDescent="0.4">
      <c r="A227" s="43" t="s">
        <v>70</v>
      </c>
      <c r="B227" s="353" t="s">
        <v>71</v>
      </c>
      <c r="C227" s="353"/>
      <c r="D227" s="353"/>
      <c r="E227" s="353"/>
      <c r="F227" s="353"/>
      <c r="G227" s="353"/>
      <c r="H227" s="353"/>
      <c r="I227" s="353"/>
      <c r="J227" s="353"/>
      <c r="K227" s="353"/>
      <c r="L227" s="353"/>
      <c r="M227" s="353"/>
      <c r="N227" s="353"/>
      <c r="O227" s="353"/>
      <c r="P227" s="187"/>
      <c r="Q227" s="1"/>
      <c r="R227" s="1"/>
      <c r="S227" s="1"/>
      <c r="T227" s="1"/>
      <c r="U227" s="1"/>
      <c r="V227" s="1"/>
      <c r="W227" s="1"/>
      <c r="X227" s="1"/>
    </row>
    <row r="228" spans="1:24" x14ac:dyDescent="0.4">
      <c r="A228" s="388"/>
      <c r="B228" s="374" t="s">
        <v>72</v>
      </c>
      <c r="C228" s="366" t="s">
        <v>24</v>
      </c>
      <c r="D228" s="363">
        <f>D229+E229</f>
        <v>2958</v>
      </c>
      <c r="E228" s="363"/>
      <c r="F228" s="363">
        <f t="shared" ref="F228" si="416">F229+G229</f>
        <v>4993</v>
      </c>
      <c r="G228" s="363"/>
      <c r="H228" s="363">
        <f t="shared" ref="H228" si="417">H229+I229</f>
        <v>9247</v>
      </c>
      <c r="I228" s="363"/>
      <c r="J228" s="363">
        <f t="shared" ref="J228" si="418">J229+K229</f>
        <v>8823</v>
      </c>
      <c r="K228" s="363"/>
      <c r="L228" s="363">
        <f t="shared" ref="L228" si="419">L229+M229</f>
        <v>6186</v>
      </c>
      <c r="M228" s="363"/>
      <c r="N228" s="363">
        <f t="shared" ref="N228" si="420">N229+O229</f>
        <v>0</v>
      </c>
      <c r="O228" s="363"/>
      <c r="P228" s="187"/>
      <c r="Q228" s="1"/>
      <c r="R228" s="1"/>
      <c r="S228" s="1"/>
      <c r="T228" s="1"/>
      <c r="U228" s="1"/>
      <c r="V228" s="1"/>
      <c r="W228" s="1"/>
      <c r="X228" s="1"/>
    </row>
    <row r="229" spans="1:24" x14ac:dyDescent="0.4">
      <c r="A229" s="388"/>
      <c r="B229" s="374"/>
      <c r="C229" s="366"/>
      <c r="D229" s="50">
        <v>597</v>
      </c>
      <c r="E229" s="50">
        <v>2361</v>
      </c>
      <c r="F229" s="50">
        <v>948</v>
      </c>
      <c r="G229" s="50">
        <v>4045</v>
      </c>
      <c r="H229" s="50">
        <v>1569</v>
      </c>
      <c r="I229" s="50">
        <v>7678</v>
      </c>
      <c r="J229" s="50">
        <v>1450</v>
      </c>
      <c r="K229" s="50">
        <v>7373</v>
      </c>
      <c r="L229" s="50">
        <v>1083</v>
      </c>
      <c r="M229" s="50">
        <v>5103</v>
      </c>
      <c r="N229" s="50"/>
      <c r="O229" s="50"/>
      <c r="P229" s="187"/>
      <c r="Q229" s="1"/>
      <c r="R229" s="1"/>
      <c r="S229" s="1"/>
      <c r="T229" s="1"/>
      <c r="U229" s="1"/>
      <c r="V229" s="1"/>
      <c r="W229" s="1"/>
      <c r="X229" s="1"/>
    </row>
    <row r="230" spans="1:24" x14ac:dyDescent="0.4">
      <c r="A230" s="388"/>
      <c r="B230" s="374"/>
      <c r="C230" s="375" t="s">
        <v>39</v>
      </c>
      <c r="D230" s="362">
        <f>(D228/D$8)*100</f>
        <v>9.5091137043109271</v>
      </c>
      <c r="E230" s="362"/>
      <c r="F230" s="362">
        <f>(F228/F$8)*100</f>
        <v>15.994490181631804</v>
      </c>
      <c r="G230" s="362"/>
      <c r="H230" s="362">
        <f>(H228/H$8)*100</f>
        <v>27.673200658386953</v>
      </c>
      <c r="I230" s="362"/>
      <c r="J230" s="362">
        <f>(J228/J$8)*100</f>
        <v>24.279699496408817</v>
      </c>
      <c r="K230" s="362"/>
      <c r="L230" s="362">
        <f>(L228/L$8)*100</f>
        <v>16.721630534681299</v>
      </c>
      <c r="M230" s="362"/>
      <c r="N230" s="362" t="e">
        <f>(N228/N$8)*100</f>
        <v>#DIV/0!</v>
      </c>
      <c r="O230" s="362"/>
      <c r="P230" s="187"/>
      <c r="Q230" s="1"/>
      <c r="R230" s="1"/>
      <c r="S230" s="1"/>
      <c r="T230" s="1"/>
      <c r="U230" s="1"/>
      <c r="V230" s="1"/>
      <c r="W230" s="1"/>
      <c r="X230" s="1"/>
    </row>
    <row r="231" spans="1:24" x14ac:dyDescent="0.4">
      <c r="A231" s="388"/>
      <c r="B231" s="374"/>
      <c r="C231" s="375"/>
      <c r="D231" s="51">
        <f>(D229/D$8)*100</f>
        <v>1.9191821776449032</v>
      </c>
      <c r="E231" s="51">
        <f>(E229/D$8)*100</f>
        <v>7.5899315266660228</v>
      </c>
      <c r="F231" s="51">
        <f>(F229/F$8)*100</f>
        <v>3.0368068680526639</v>
      </c>
      <c r="G231" s="51">
        <f>(G229/F$8)*100</f>
        <v>12.957683313579141</v>
      </c>
      <c r="H231" s="51">
        <f>(H229/H$8)*100</f>
        <v>4.6954960347149486</v>
      </c>
      <c r="I231" s="51">
        <f>(I229/H$8)*100</f>
        <v>22.977704623672004</v>
      </c>
      <c r="J231" s="51">
        <f>(J229/J$8)*100</f>
        <v>3.9902033627782822</v>
      </c>
      <c r="K231" s="51">
        <f>(K229/J$8)*100</f>
        <v>20.289496133630536</v>
      </c>
      <c r="L231" s="51">
        <f>(L229/L$8)*100</f>
        <v>2.9275017570416826</v>
      </c>
      <c r="M231" s="51">
        <f>(M229/L$8)*100</f>
        <v>13.794128777639617</v>
      </c>
      <c r="N231" s="51" t="e">
        <f>(N229/N$8)*100</f>
        <v>#DIV/0!</v>
      </c>
      <c r="O231" s="51" t="e">
        <f>(O229/N$8)*100</f>
        <v>#DIV/0!</v>
      </c>
      <c r="P231" s="187"/>
      <c r="Q231" s="1"/>
      <c r="R231" s="1"/>
      <c r="S231" s="1"/>
      <c r="T231" s="1"/>
      <c r="U231" s="1"/>
      <c r="V231" s="1"/>
      <c r="W231" s="1"/>
      <c r="X231" s="1"/>
    </row>
    <row r="232" spans="1:24" x14ac:dyDescent="0.4">
      <c r="A232" s="387"/>
      <c r="B232" s="356" t="s">
        <v>26</v>
      </c>
      <c r="C232" s="357" t="s">
        <v>24</v>
      </c>
      <c r="D232" s="361">
        <f>D233+E233</f>
        <v>2915</v>
      </c>
      <c r="E232" s="361"/>
      <c r="F232" s="361">
        <f t="shared" ref="F232" si="421">F233+G233</f>
        <v>4945</v>
      </c>
      <c r="G232" s="361"/>
      <c r="H232" s="361">
        <f t="shared" ref="H232" si="422">H233+I233</f>
        <v>9181</v>
      </c>
      <c r="I232" s="361"/>
      <c r="J232" s="361">
        <f t="shared" ref="J232" si="423">J233+K233</f>
        <v>8718</v>
      </c>
      <c r="K232" s="361"/>
      <c r="L232" s="361">
        <f t="shared" ref="L232" si="424">L233+M233</f>
        <v>6128</v>
      </c>
      <c r="M232" s="361"/>
      <c r="N232" s="361">
        <f t="shared" ref="N232" si="425">N233+O233</f>
        <v>0</v>
      </c>
      <c r="O232" s="361"/>
      <c r="P232" s="187"/>
      <c r="Q232" s="1"/>
      <c r="R232" s="1"/>
      <c r="S232" s="1"/>
      <c r="T232" s="1"/>
      <c r="U232" s="1"/>
      <c r="V232" s="1"/>
      <c r="W232" s="1"/>
      <c r="X232" s="1"/>
    </row>
    <row r="233" spans="1:24" x14ac:dyDescent="0.4">
      <c r="A233" s="387"/>
      <c r="B233" s="356"/>
      <c r="C233" s="357"/>
      <c r="D233" s="39">
        <v>587</v>
      </c>
      <c r="E233" s="39">
        <v>2328</v>
      </c>
      <c r="F233" s="39">
        <v>935</v>
      </c>
      <c r="G233" s="39">
        <v>4010</v>
      </c>
      <c r="H233" s="39">
        <v>1544</v>
      </c>
      <c r="I233" s="39">
        <v>7637</v>
      </c>
      <c r="J233" s="39">
        <v>1412</v>
      </c>
      <c r="K233" s="39">
        <v>7306</v>
      </c>
      <c r="L233" s="39">
        <v>1063</v>
      </c>
      <c r="M233" s="39">
        <v>5065</v>
      </c>
      <c r="N233" s="39"/>
      <c r="O233" s="39"/>
      <c r="P233" s="187"/>
      <c r="Q233" s="1"/>
      <c r="R233" s="1"/>
      <c r="S233" s="1"/>
      <c r="T233" s="1"/>
      <c r="U233" s="1"/>
      <c r="V233" s="1"/>
      <c r="W233" s="1"/>
      <c r="X233" s="1"/>
    </row>
    <row r="234" spans="1:24" x14ac:dyDescent="0.4">
      <c r="A234" s="387"/>
      <c r="B234" s="356"/>
      <c r="C234" s="372" t="s">
        <v>73</v>
      </c>
      <c r="D234" s="358">
        <f>(D232/D$228)*100</f>
        <v>98.546315077755239</v>
      </c>
      <c r="E234" s="358"/>
      <c r="F234" s="358">
        <f t="shared" ref="F234" si="426">(F232/F$228)*100</f>
        <v>99.038654115762071</v>
      </c>
      <c r="G234" s="358"/>
      <c r="H234" s="358">
        <f t="shared" ref="H234" si="427">(H232/H$228)*100</f>
        <v>99.286255001622152</v>
      </c>
      <c r="I234" s="358"/>
      <c r="J234" s="358">
        <f t="shared" ref="J234:N234" si="428">(J232/J$228)*100</f>
        <v>98.809928595715746</v>
      </c>
      <c r="K234" s="358"/>
      <c r="L234" s="358">
        <f t="shared" ref="L234" si="429">(L232/L$228)*100</f>
        <v>99.062398965405748</v>
      </c>
      <c r="M234" s="358"/>
      <c r="N234" s="358" t="e">
        <f t="shared" si="428"/>
        <v>#DIV/0!</v>
      </c>
      <c r="O234" s="358"/>
      <c r="P234" s="187"/>
      <c r="Q234" s="1"/>
      <c r="R234" s="1"/>
      <c r="S234" s="1"/>
      <c r="T234" s="1"/>
      <c r="U234" s="1"/>
      <c r="V234" s="1"/>
      <c r="W234" s="1"/>
      <c r="X234" s="1"/>
    </row>
    <row r="235" spans="1:24" x14ac:dyDescent="0.4">
      <c r="A235" s="387"/>
      <c r="B235" s="356"/>
      <c r="C235" s="372"/>
      <c r="D235" s="45">
        <f>(D233/D$228)*100</f>
        <v>19.84448951994591</v>
      </c>
      <c r="E235" s="45">
        <f>(E233/D$228)*100</f>
        <v>78.701825557809329</v>
      </c>
      <c r="F235" s="45">
        <f t="shared" ref="F235" si="430">(F233/F$228)*100</f>
        <v>18.726216703384736</v>
      </c>
      <c r="G235" s="45">
        <f t="shared" ref="G235" si="431">(G233/F$228)*100</f>
        <v>80.312437412377321</v>
      </c>
      <c r="H235" s="45">
        <f t="shared" ref="H235" si="432">(H233/H$228)*100</f>
        <v>16.697307234778847</v>
      </c>
      <c r="I235" s="45">
        <f t="shared" ref="I235" si="433">(I233/H$228)*100</f>
        <v>82.588947766843305</v>
      </c>
      <c r="J235" s="45">
        <f t="shared" ref="J235:N235" si="434">(J233/J$228)*100</f>
        <v>16.003626884279722</v>
      </c>
      <c r="K235" s="45">
        <f t="shared" ref="K235" si="435">(K233/J$228)*100</f>
        <v>82.806301711436021</v>
      </c>
      <c r="L235" s="45">
        <f t="shared" ref="L235" si="436">(L233/L$228)*100</f>
        <v>17.183963789201425</v>
      </c>
      <c r="M235" s="45">
        <f t="shared" ref="M235" si="437">(M233/L$228)*100</f>
        <v>81.878435176204334</v>
      </c>
      <c r="N235" s="45" t="e">
        <f t="shared" si="434"/>
        <v>#DIV/0!</v>
      </c>
      <c r="O235" s="45" t="e">
        <f t="shared" ref="O235" si="438">(O233/N$228)*100</f>
        <v>#DIV/0!</v>
      </c>
      <c r="P235" s="187"/>
      <c r="Q235" s="1"/>
      <c r="R235" s="1"/>
      <c r="S235" s="1"/>
      <c r="T235" s="1"/>
      <c r="U235" s="1"/>
      <c r="V235" s="1"/>
      <c r="W235" s="1"/>
      <c r="X235" s="1"/>
    </row>
    <row r="236" spans="1:24" x14ac:dyDescent="0.4">
      <c r="A236" s="338"/>
      <c r="B236" s="350" t="s">
        <v>34</v>
      </c>
      <c r="C236" s="355" t="s">
        <v>24</v>
      </c>
      <c r="D236" s="332">
        <f>D237+E237</f>
        <v>1807</v>
      </c>
      <c r="E236" s="332"/>
      <c r="F236" s="332">
        <f t="shared" ref="F236" si="439">F237+G237</f>
        <v>3465</v>
      </c>
      <c r="G236" s="332"/>
      <c r="H236" s="332">
        <f t="shared" ref="H236" si="440">H237+I237</f>
        <v>6519</v>
      </c>
      <c r="I236" s="332"/>
      <c r="J236" s="332">
        <f t="shared" ref="J236" si="441">J237+K237</f>
        <v>6178</v>
      </c>
      <c r="K236" s="332"/>
      <c r="L236" s="332">
        <f t="shared" ref="L236" si="442">L237+M237</f>
        <v>3945</v>
      </c>
      <c r="M236" s="332"/>
      <c r="N236" s="332">
        <f t="shared" ref="N236" si="443">N237+O237</f>
        <v>0</v>
      </c>
      <c r="O236" s="332"/>
      <c r="P236" s="187"/>
      <c r="Q236" s="1"/>
      <c r="R236" s="1"/>
      <c r="S236" s="1"/>
      <c r="T236" s="1"/>
      <c r="U236" s="1"/>
      <c r="V236" s="1"/>
      <c r="W236" s="1"/>
      <c r="X236" s="1"/>
    </row>
    <row r="237" spans="1:24" x14ac:dyDescent="0.4">
      <c r="A237" s="338"/>
      <c r="B237" s="350"/>
      <c r="C237" s="355"/>
      <c r="D237" s="42">
        <v>313</v>
      </c>
      <c r="E237" s="42">
        <v>1494</v>
      </c>
      <c r="F237" s="42">
        <v>555</v>
      </c>
      <c r="G237" s="42">
        <v>2910</v>
      </c>
      <c r="H237" s="42">
        <v>945</v>
      </c>
      <c r="I237" s="42">
        <v>5574</v>
      </c>
      <c r="J237" s="42">
        <v>888</v>
      </c>
      <c r="K237" s="42">
        <v>5290</v>
      </c>
      <c r="L237" s="42">
        <v>572</v>
      </c>
      <c r="M237" s="42">
        <v>3373</v>
      </c>
      <c r="N237" s="42"/>
      <c r="O237" s="42"/>
      <c r="P237" s="187"/>
      <c r="Q237" s="1"/>
      <c r="R237" s="1"/>
      <c r="S237" s="1"/>
      <c r="T237" s="1"/>
      <c r="U237" s="1"/>
      <c r="V237" s="1"/>
      <c r="W237" s="1"/>
      <c r="X237" s="1"/>
    </row>
    <row r="238" spans="1:24" x14ac:dyDescent="0.4">
      <c r="A238" s="338"/>
      <c r="B238" s="350"/>
      <c r="C238" s="351" t="s">
        <v>73</v>
      </c>
      <c r="D238" s="333">
        <f>(D236/D$228)*100</f>
        <v>61.088573360378639</v>
      </c>
      <c r="E238" s="333"/>
      <c r="F238" s="333">
        <f t="shared" ref="F238" si="444">(F236/F$228)*100</f>
        <v>69.397156018425804</v>
      </c>
      <c r="G238" s="333"/>
      <c r="H238" s="333">
        <f t="shared" ref="H238" si="445">(H236/H$228)*100</f>
        <v>70.498540067048779</v>
      </c>
      <c r="I238" s="333"/>
      <c r="J238" s="333">
        <f t="shared" ref="J238:N238" si="446">(J236/J$228)*100</f>
        <v>70.021534625410851</v>
      </c>
      <c r="K238" s="333"/>
      <c r="L238" s="333">
        <f t="shared" ref="L238" si="447">(L236/L$228)*100</f>
        <v>63.773035887487872</v>
      </c>
      <c r="M238" s="333"/>
      <c r="N238" s="333" t="e">
        <f t="shared" si="446"/>
        <v>#DIV/0!</v>
      </c>
      <c r="O238" s="333"/>
      <c r="P238" s="187"/>
      <c r="Q238" s="1"/>
      <c r="R238" s="1"/>
      <c r="S238" s="1"/>
      <c r="T238" s="1"/>
      <c r="U238" s="1"/>
      <c r="V238" s="1"/>
      <c r="W238" s="1"/>
      <c r="X238" s="1"/>
    </row>
    <row r="239" spans="1:24" x14ac:dyDescent="0.4">
      <c r="A239" s="338"/>
      <c r="B239" s="350"/>
      <c r="C239" s="351"/>
      <c r="D239" s="48">
        <f>(D237/D$228)*100</f>
        <v>10.581473968897905</v>
      </c>
      <c r="E239" s="48">
        <f>(E237/D$228)*100</f>
        <v>50.507099391480722</v>
      </c>
      <c r="F239" s="48">
        <f t="shared" ref="F239" si="448">(F237/F$228)*100</f>
        <v>11.115561786501102</v>
      </c>
      <c r="G239" s="48">
        <f t="shared" ref="G239" si="449">(G237/F$228)*100</f>
        <v>58.281594231924693</v>
      </c>
      <c r="H239" s="48">
        <f t="shared" ref="H239" si="450">(H237/H$228)*100</f>
        <v>10.219530658591976</v>
      </c>
      <c r="I239" s="48">
        <f t="shared" ref="I239" si="451">(I237/H$228)*100</f>
        <v>60.279009408456794</v>
      </c>
      <c r="J239" s="48">
        <f t="shared" ref="J239:N239" si="452">(J237/J$228)*100</f>
        <v>10.064603876232574</v>
      </c>
      <c r="K239" s="48">
        <f t="shared" ref="K239" si="453">(K237/J$228)*100</f>
        <v>59.956930749178284</v>
      </c>
      <c r="L239" s="48">
        <f t="shared" ref="L239" si="454">(L237/L$228)*100</f>
        <v>9.2466860653087615</v>
      </c>
      <c r="M239" s="48">
        <f t="shared" ref="M239" si="455">(M237/L$228)*100</f>
        <v>54.526349822179107</v>
      </c>
      <c r="N239" s="48" t="e">
        <f t="shared" si="452"/>
        <v>#DIV/0!</v>
      </c>
      <c r="O239" s="48" t="e">
        <f t="shared" ref="O239" si="456">(O237/N$228)*100</f>
        <v>#DIV/0!</v>
      </c>
      <c r="P239" s="187"/>
      <c r="Q239" s="1"/>
      <c r="R239" s="1"/>
      <c r="S239" s="1"/>
      <c r="T239" s="1"/>
      <c r="U239" s="1"/>
      <c r="V239" s="1"/>
      <c r="W239" s="1"/>
      <c r="X239" s="1"/>
    </row>
    <row r="240" spans="1:24" x14ac:dyDescent="0.4">
      <c r="A240" s="338"/>
      <c r="B240" s="350" t="s">
        <v>35</v>
      </c>
      <c r="C240" s="355" t="s">
        <v>24</v>
      </c>
      <c r="D240" s="332">
        <f>D241+E241</f>
        <v>1029</v>
      </c>
      <c r="E240" s="332"/>
      <c r="F240" s="332">
        <f t="shared" ref="F240" si="457">F241+G241</f>
        <v>1386</v>
      </c>
      <c r="G240" s="332"/>
      <c r="H240" s="332">
        <f t="shared" ref="H240" si="458">H241+I241</f>
        <v>2572</v>
      </c>
      <c r="I240" s="332"/>
      <c r="J240" s="332">
        <f t="shared" ref="J240" si="459">J241+K241</f>
        <v>2489</v>
      </c>
      <c r="K240" s="332"/>
      <c r="L240" s="332">
        <f t="shared" ref="L240" si="460">L241+M241</f>
        <v>2090</v>
      </c>
      <c r="M240" s="332"/>
      <c r="N240" s="332">
        <f t="shared" ref="N240" si="461">N241+O241</f>
        <v>0</v>
      </c>
      <c r="O240" s="332"/>
      <c r="P240" s="187"/>
      <c r="Q240" s="1"/>
      <c r="R240" s="1"/>
      <c r="S240" s="1"/>
      <c r="T240" s="1"/>
      <c r="U240" s="1"/>
      <c r="V240" s="1"/>
      <c r="W240" s="1"/>
      <c r="X240" s="1"/>
    </row>
    <row r="241" spans="1:24" x14ac:dyDescent="0.4">
      <c r="A241" s="338"/>
      <c r="B241" s="350"/>
      <c r="C241" s="355"/>
      <c r="D241" s="42">
        <v>244</v>
      </c>
      <c r="E241" s="42">
        <v>785</v>
      </c>
      <c r="F241" s="42">
        <v>335</v>
      </c>
      <c r="G241" s="42">
        <v>1051</v>
      </c>
      <c r="H241" s="42">
        <v>563</v>
      </c>
      <c r="I241" s="42">
        <v>2009</v>
      </c>
      <c r="J241" s="42">
        <v>505</v>
      </c>
      <c r="K241" s="42">
        <v>1984</v>
      </c>
      <c r="L241" s="42">
        <v>462</v>
      </c>
      <c r="M241" s="42">
        <v>1628</v>
      </c>
      <c r="N241" s="42"/>
      <c r="O241" s="42"/>
      <c r="P241" s="187"/>
      <c r="Q241" s="1"/>
      <c r="R241" s="1"/>
      <c r="S241" s="1"/>
      <c r="T241" s="1"/>
      <c r="U241" s="1"/>
      <c r="V241" s="1"/>
      <c r="W241" s="1"/>
      <c r="X241" s="1"/>
    </row>
    <row r="242" spans="1:24" x14ac:dyDescent="0.4">
      <c r="A242" s="338"/>
      <c r="B242" s="350"/>
      <c r="C242" s="351" t="s">
        <v>73</v>
      </c>
      <c r="D242" s="333">
        <f>(D240/D$228)*100</f>
        <v>34.787018255578097</v>
      </c>
      <c r="E242" s="333"/>
      <c r="F242" s="333">
        <f t="shared" ref="F242" si="462">(F240/F$228)*100</f>
        <v>27.758862407370316</v>
      </c>
      <c r="G242" s="333"/>
      <c r="H242" s="333">
        <f t="shared" ref="H242" si="463">(H240/H$228)*100</f>
        <v>27.814426300421758</v>
      </c>
      <c r="I242" s="333"/>
      <c r="J242" s="333">
        <f t="shared" ref="J242:N242" si="464">(J240/J$228)*100</f>
        <v>28.210359288223959</v>
      </c>
      <c r="K242" s="333"/>
      <c r="L242" s="333">
        <f t="shared" ref="L242" si="465">(L240/L$228)*100</f>
        <v>33.785968315551244</v>
      </c>
      <c r="M242" s="333"/>
      <c r="N242" s="333" t="e">
        <f t="shared" si="464"/>
        <v>#DIV/0!</v>
      </c>
      <c r="O242" s="333"/>
      <c r="P242" s="187"/>
      <c r="Q242" s="1"/>
      <c r="R242" s="1"/>
      <c r="S242" s="1"/>
      <c r="T242" s="1"/>
      <c r="U242" s="1"/>
      <c r="V242" s="1"/>
      <c r="W242" s="1"/>
      <c r="X242" s="1"/>
    </row>
    <row r="243" spans="1:24" x14ac:dyDescent="0.4">
      <c r="A243" s="338"/>
      <c r="B243" s="350"/>
      <c r="C243" s="351"/>
      <c r="D243" s="48">
        <f>(D241/D$228)*100</f>
        <v>8.2488167680865452</v>
      </c>
      <c r="E243" s="48">
        <f>(E241/D$228)*100</f>
        <v>26.538201487491548</v>
      </c>
      <c r="F243" s="48">
        <f t="shared" ref="F243" si="466">(F241/F$228)*100</f>
        <v>6.709393150410575</v>
      </c>
      <c r="G243" s="48">
        <f t="shared" ref="G243" si="467">(G241/F$228)*100</f>
        <v>21.049469256959743</v>
      </c>
      <c r="H243" s="48">
        <f t="shared" ref="H243" si="468">(H241/H$228)*100</f>
        <v>6.0884611225262244</v>
      </c>
      <c r="I243" s="48">
        <f t="shared" ref="I243" si="469">(I241/H$228)*100</f>
        <v>21.725965177895535</v>
      </c>
      <c r="J243" s="48">
        <f t="shared" ref="J243:N243" si="470">(J241/J$228)*100</f>
        <v>5.7236767539385696</v>
      </c>
      <c r="K243" s="48">
        <f t="shared" ref="K243" si="471">(K241/J$228)*100</f>
        <v>22.486682534285389</v>
      </c>
      <c r="L243" s="48">
        <f t="shared" ref="L243" si="472">(L241/L$228)*100</f>
        <v>7.468477206595538</v>
      </c>
      <c r="M243" s="48">
        <f t="shared" ref="M243" si="473">(M241/L$228)*100</f>
        <v>26.317491108955704</v>
      </c>
      <c r="N243" s="48" t="e">
        <f t="shared" si="470"/>
        <v>#DIV/0!</v>
      </c>
      <c r="O243" s="48" t="e">
        <f t="shared" ref="O243" si="474">(O241/N$228)*100</f>
        <v>#DIV/0!</v>
      </c>
      <c r="P243" s="187"/>
      <c r="Q243" s="1"/>
      <c r="R243" s="1"/>
      <c r="S243" s="1"/>
      <c r="T243" s="1"/>
      <c r="U243" s="1"/>
      <c r="V243" s="1"/>
      <c r="W243" s="1"/>
      <c r="X243" s="1"/>
    </row>
    <row r="244" spans="1:24" x14ac:dyDescent="0.4">
      <c r="A244" s="338"/>
      <c r="B244" s="350" t="s">
        <v>36</v>
      </c>
      <c r="C244" s="355" t="s">
        <v>24</v>
      </c>
      <c r="D244" s="332">
        <f>D245+E245</f>
        <v>79</v>
      </c>
      <c r="E244" s="332"/>
      <c r="F244" s="332">
        <f t="shared" ref="F244" si="475">F245+G245</f>
        <v>94</v>
      </c>
      <c r="G244" s="332"/>
      <c r="H244" s="332">
        <f t="shared" ref="H244" si="476">H245+I245</f>
        <v>90</v>
      </c>
      <c r="I244" s="332"/>
      <c r="J244" s="332">
        <f t="shared" ref="J244" si="477">J245+K245</f>
        <v>51</v>
      </c>
      <c r="K244" s="332"/>
      <c r="L244" s="332">
        <f t="shared" ref="L244" si="478">L245+M245</f>
        <v>93</v>
      </c>
      <c r="M244" s="332"/>
      <c r="N244" s="332">
        <f t="shared" ref="N244" si="479">N245+O245</f>
        <v>0</v>
      </c>
      <c r="O244" s="332"/>
      <c r="P244" s="187"/>
      <c r="Q244" s="1"/>
      <c r="R244" s="1"/>
      <c r="S244" s="1"/>
      <c r="T244" s="1"/>
      <c r="U244" s="1"/>
      <c r="V244" s="1"/>
      <c r="W244" s="1"/>
      <c r="X244" s="1"/>
    </row>
    <row r="245" spans="1:24" x14ac:dyDescent="0.4">
      <c r="A245" s="338"/>
      <c r="B245" s="350"/>
      <c r="C245" s="355"/>
      <c r="D245" s="42">
        <v>30</v>
      </c>
      <c r="E245" s="42">
        <v>49</v>
      </c>
      <c r="F245" s="42">
        <v>45</v>
      </c>
      <c r="G245" s="42">
        <v>49</v>
      </c>
      <c r="H245" s="42">
        <v>36</v>
      </c>
      <c r="I245" s="42">
        <v>54</v>
      </c>
      <c r="J245" s="42">
        <v>19</v>
      </c>
      <c r="K245" s="42">
        <v>32</v>
      </c>
      <c r="L245" s="42">
        <v>29</v>
      </c>
      <c r="M245" s="42">
        <v>64</v>
      </c>
      <c r="N245" s="42"/>
      <c r="O245" s="42"/>
      <c r="P245" s="187"/>
      <c r="Q245" s="1"/>
      <c r="R245" s="1"/>
      <c r="S245" s="1"/>
      <c r="T245" s="1"/>
      <c r="U245" s="1"/>
      <c r="V245" s="1"/>
      <c r="W245" s="1"/>
      <c r="X245" s="1"/>
    </row>
    <row r="246" spans="1:24" x14ac:dyDescent="0.4">
      <c r="A246" s="338"/>
      <c r="B246" s="350"/>
      <c r="C246" s="351" t="s">
        <v>73</v>
      </c>
      <c r="D246" s="333">
        <f>(D244/D$228)*100</f>
        <v>2.6707234617985125</v>
      </c>
      <c r="E246" s="333"/>
      <c r="F246" s="333">
        <f t="shared" ref="F246" si="480">(F244/F$228)*100</f>
        <v>1.8826356899659522</v>
      </c>
      <c r="G246" s="333"/>
      <c r="H246" s="333">
        <f t="shared" ref="H246" si="481">(H244/H$228)*100</f>
        <v>0.97328863415161671</v>
      </c>
      <c r="I246" s="333"/>
      <c r="J246" s="333">
        <f t="shared" ref="J246:N246" si="482">(J244/J$228)*100</f>
        <v>0.57803468208092479</v>
      </c>
      <c r="K246" s="333"/>
      <c r="L246" s="333">
        <f t="shared" ref="L246" si="483">(L244/L$228)*100</f>
        <v>1.5033947623666344</v>
      </c>
      <c r="M246" s="333"/>
      <c r="N246" s="333" t="e">
        <f t="shared" si="482"/>
        <v>#DIV/0!</v>
      </c>
      <c r="O246" s="333"/>
      <c r="P246" s="187"/>
      <c r="Q246" s="1"/>
      <c r="R246" s="1"/>
      <c r="S246" s="1"/>
      <c r="T246" s="1"/>
      <c r="U246" s="1"/>
      <c r="V246" s="1"/>
      <c r="W246" s="1"/>
      <c r="X246" s="1"/>
    </row>
    <row r="247" spans="1:24" x14ac:dyDescent="0.4">
      <c r="A247" s="338"/>
      <c r="B247" s="350"/>
      <c r="C247" s="351"/>
      <c r="D247" s="48">
        <f>(D245/D$228)*100</f>
        <v>1.0141987829614605</v>
      </c>
      <c r="E247" s="48">
        <f>(E245/D$228)*100</f>
        <v>1.656524678837052</v>
      </c>
      <c r="F247" s="48">
        <f t="shared" ref="F247" si="484">(F245/F$228)*100</f>
        <v>0.90126176647306233</v>
      </c>
      <c r="G247" s="48">
        <f t="shared" ref="G247" si="485">(G245/F$228)*100</f>
        <v>0.9813739234928901</v>
      </c>
      <c r="H247" s="48">
        <f t="shared" ref="H247" si="486">(H245/H$228)*100</f>
        <v>0.38931545366064668</v>
      </c>
      <c r="I247" s="48">
        <f t="shared" ref="I247" si="487">(I245/H$228)*100</f>
        <v>0.58397318049097002</v>
      </c>
      <c r="J247" s="48">
        <f t="shared" ref="J247:N247" si="488">(J245/J$228)*100</f>
        <v>0.21534625410857985</v>
      </c>
      <c r="K247" s="48">
        <f t="shared" ref="K247" si="489">(K245/J$228)*100</f>
        <v>0.36268842797234502</v>
      </c>
      <c r="L247" s="48">
        <f t="shared" ref="L247" si="490">(L245/L$228)*100</f>
        <v>0.46880051729712252</v>
      </c>
      <c r="M247" s="48">
        <f t="shared" ref="M247" si="491">(M245/L$228)*100</f>
        <v>1.0345942450695118</v>
      </c>
      <c r="N247" s="48" t="e">
        <f t="shared" si="488"/>
        <v>#DIV/0!</v>
      </c>
      <c r="O247" s="48" t="e">
        <f t="shared" ref="O247" si="492">(O245/N$228)*100</f>
        <v>#DIV/0!</v>
      </c>
      <c r="P247" s="187"/>
      <c r="Q247" s="1"/>
      <c r="R247" s="1"/>
      <c r="S247" s="1"/>
      <c r="T247" s="1"/>
      <c r="U247" s="1"/>
      <c r="V247" s="1"/>
      <c r="W247" s="1"/>
      <c r="X247" s="1"/>
    </row>
    <row r="248" spans="1:24" x14ac:dyDescent="0.4">
      <c r="A248" s="387"/>
      <c r="B248" s="356" t="s">
        <v>27</v>
      </c>
      <c r="C248" s="357" t="s">
        <v>24</v>
      </c>
      <c r="D248" s="361">
        <f>D249+E249</f>
        <v>43</v>
      </c>
      <c r="E248" s="361"/>
      <c r="F248" s="361">
        <f t="shared" ref="F248" si="493">F249+G249</f>
        <v>48</v>
      </c>
      <c r="G248" s="361"/>
      <c r="H248" s="361">
        <f t="shared" ref="H248" si="494">H249+I249</f>
        <v>66</v>
      </c>
      <c r="I248" s="361"/>
      <c r="J248" s="361">
        <f t="shared" ref="J248" si="495">J249+K249</f>
        <v>105</v>
      </c>
      <c r="K248" s="361"/>
      <c r="L248" s="361">
        <f t="shared" ref="L248" si="496">L249+M249</f>
        <v>58</v>
      </c>
      <c r="M248" s="361"/>
      <c r="N248" s="361">
        <f t="shared" ref="N248" si="497">N249+O249</f>
        <v>0</v>
      </c>
      <c r="O248" s="361"/>
      <c r="P248" s="187"/>
      <c r="Q248" s="1"/>
      <c r="R248" s="1"/>
      <c r="S248" s="1"/>
      <c r="T248" s="1"/>
      <c r="U248" s="1"/>
      <c r="V248" s="1"/>
      <c r="W248" s="1"/>
      <c r="X248" s="1"/>
    </row>
    <row r="249" spans="1:24" x14ac:dyDescent="0.4">
      <c r="A249" s="387"/>
      <c r="B249" s="356"/>
      <c r="C249" s="357"/>
      <c r="D249" s="39">
        <v>10</v>
      </c>
      <c r="E249" s="39">
        <v>33</v>
      </c>
      <c r="F249" s="39">
        <v>13</v>
      </c>
      <c r="G249" s="39">
        <v>35</v>
      </c>
      <c r="H249" s="39">
        <v>25</v>
      </c>
      <c r="I249" s="39">
        <v>41</v>
      </c>
      <c r="J249" s="39">
        <v>38</v>
      </c>
      <c r="K249" s="39">
        <v>67</v>
      </c>
      <c r="L249" s="39">
        <v>20</v>
      </c>
      <c r="M249" s="39">
        <v>38</v>
      </c>
      <c r="N249" s="39"/>
      <c r="O249" s="39"/>
      <c r="P249" s="187"/>
      <c r="Q249" s="1"/>
      <c r="R249" s="1"/>
      <c r="S249" s="1"/>
      <c r="T249" s="1"/>
      <c r="U249" s="1"/>
      <c r="V249" s="1"/>
      <c r="W249" s="1"/>
      <c r="X249" s="1"/>
    </row>
    <row r="250" spans="1:24" x14ac:dyDescent="0.4">
      <c r="A250" s="387"/>
      <c r="B250" s="356"/>
      <c r="C250" s="372" t="s">
        <v>73</v>
      </c>
      <c r="D250" s="358">
        <f>(D248/D$228)*100</f>
        <v>1.4536849222447599</v>
      </c>
      <c r="E250" s="358"/>
      <c r="F250" s="358">
        <f t="shared" ref="F250" si="498">(F248/F$228)*100</f>
        <v>0.9613458842379331</v>
      </c>
      <c r="G250" s="358"/>
      <c r="H250" s="358">
        <f t="shared" ref="H250" si="499">(H248/H$228)*100</f>
        <v>0.71374499837785232</v>
      </c>
      <c r="I250" s="358"/>
      <c r="J250" s="358">
        <f t="shared" ref="J250:N250" si="500">(J248/J$228)*100</f>
        <v>1.1900714042842571</v>
      </c>
      <c r="K250" s="358"/>
      <c r="L250" s="358">
        <f t="shared" ref="L250" si="501">(L248/L$228)*100</f>
        <v>0.93760103459424504</v>
      </c>
      <c r="M250" s="358"/>
      <c r="N250" s="358" t="e">
        <f t="shared" si="500"/>
        <v>#DIV/0!</v>
      </c>
      <c r="O250" s="358"/>
      <c r="P250" s="187"/>
      <c r="Q250" s="1"/>
      <c r="R250" s="1"/>
      <c r="S250" s="1"/>
      <c r="T250" s="1"/>
      <c r="U250" s="1"/>
      <c r="V250" s="1"/>
      <c r="W250" s="1"/>
      <c r="X250" s="1"/>
    </row>
    <row r="251" spans="1:24" x14ac:dyDescent="0.4">
      <c r="A251" s="387"/>
      <c r="B251" s="356"/>
      <c r="C251" s="372"/>
      <c r="D251" s="45">
        <f>(D249/D$228)*100</f>
        <v>0.33806626098715348</v>
      </c>
      <c r="E251" s="45">
        <f>(E249/D$228)*100</f>
        <v>1.1156186612576064</v>
      </c>
      <c r="F251" s="45">
        <f t="shared" ref="F251" si="502">(F249/F$228)*100</f>
        <v>0.26036451031444025</v>
      </c>
      <c r="G251" s="45">
        <f t="shared" ref="G251" si="503">(G249/F$228)*100</f>
        <v>0.70098137392349291</v>
      </c>
      <c r="H251" s="45">
        <f t="shared" ref="H251" si="504">(H249/H$228)*100</f>
        <v>0.27035795393100465</v>
      </c>
      <c r="I251" s="45">
        <f t="shared" ref="I251" si="505">(I249/H$228)*100</f>
        <v>0.44338704444684762</v>
      </c>
      <c r="J251" s="45">
        <f t="shared" ref="J251:N251" si="506">(J249/J$228)*100</f>
        <v>0.43069250821715971</v>
      </c>
      <c r="K251" s="45">
        <f t="shared" ref="K251" si="507">(K249/J$228)*100</f>
        <v>0.75937889606709741</v>
      </c>
      <c r="L251" s="45">
        <f t="shared" ref="L251" si="508">(L249/L$228)*100</f>
        <v>0.32331070158422243</v>
      </c>
      <c r="M251" s="45">
        <f t="shared" ref="M251" si="509">(M249/L$228)*100</f>
        <v>0.61429033301002267</v>
      </c>
      <c r="N251" s="45" t="e">
        <f t="shared" si="506"/>
        <v>#DIV/0!</v>
      </c>
      <c r="O251" s="45" t="e">
        <f t="shared" ref="O251" si="510">(O249/N$228)*100</f>
        <v>#DIV/0!</v>
      </c>
      <c r="P251" s="187"/>
      <c r="Q251" s="1"/>
      <c r="R251" s="1"/>
      <c r="S251" s="1"/>
      <c r="T251" s="1"/>
      <c r="U251" s="1"/>
      <c r="V251" s="1"/>
      <c r="W251" s="1"/>
      <c r="X251" s="1"/>
    </row>
    <row r="252" spans="1:24" x14ac:dyDescent="0.4">
      <c r="A252" s="338"/>
      <c r="B252" s="350" t="s">
        <v>34</v>
      </c>
      <c r="C252" s="355" t="s">
        <v>24</v>
      </c>
      <c r="D252" s="332">
        <f>D253+E253</f>
        <v>29</v>
      </c>
      <c r="E252" s="332"/>
      <c r="F252" s="332">
        <f t="shared" ref="F252" si="511">F253+G253</f>
        <v>37</v>
      </c>
      <c r="G252" s="332"/>
      <c r="H252" s="332">
        <f t="shared" ref="H252" si="512">H253+I253</f>
        <v>41</v>
      </c>
      <c r="I252" s="332"/>
      <c r="J252" s="332">
        <f t="shared" ref="J252" si="513">J253+K253</f>
        <v>58</v>
      </c>
      <c r="K252" s="332"/>
      <c r="L252" s="332">
        <f t="shared" ref="L252" si="514">L253+M253</f>
        <v>30</v>
      </c>
      <c r="M252" s="332"/>
      <c r="N252" s="332">
        <f t="shared" ref="N252" si="515">N253+O253</f>
        <v>0</v>
      </c>
      <c r="O252" s="332"/>
      <c r="P252" s="187"/>
      <c r="Q252" s="1"/>
      <c r="R252" s="1"/>
      <c r="S252" s="1"/>
      <c r="T252" s="1"/>
      <c r="U252" s="1"/>
      <c r="V252" s="1"/>
      <c r="W252" s="1"/>
      <c r="X252" s="1"/>
    </row>
    <row r="253" spans="1:24" x14ac:dyDescent="0.4">
      <c r="A253" s="338"/>
      <c r="B253" s="350"/>
      <c r="C253" s="355"/>
      <c r="D253" s="42">
        <v>7</v>
      </c>
      <c r="E253" s="42">
        <v>22</v>
      </c>
      <c r="F253" s="42">
        <v>10</v>
      </c>
      <c r="G253" s="42">
        <v>27</v>
      </c>
      <c r="H253" s="42">
        <v>12</v>
      </c>
      <c r="I253" s="42">
        <v>29</v>
      </c>
      <c r="J253" s="42">
        <v>22</v>
      </c>
      <c r="K253" s="42">
        <v>36</v>
      </c>
      <c r="L253" s="42">
        <v>6</v>
      </c>
      <c r="M253" s="42">
        <v>24</v>
      </c>
      <c r="N253" s="42"/>
      <c r="O253" s="42"/>
      <c r="P253" s="187"/>
      <c r="Q253" s="1"/>
      <c r="R253" s="1"/>
      <c r="S253" s="1"/>
      <c r="T253" s="1"/>
      <c r="U253" s="1"/>
      <c r="V253" s="1"/>
      <c r="W253" s="1"/>
      <c r="X253" s="1"/>
    </row>
    <row r="254" spans="1:24" x14ac:dyDescent="0.4">
      <c r="A254" s="338"/>
      <c r="B254" s="350"/>
      <c r="C254" s="351" t="s">
        <v>73</v>
      </c>
      <c r="D254" s="333">
        <f>(D252/D$228)*100</f>
        <v>0.98039215686274506</v>
      </c>
      <c r="E254" s="333"/>
      <c r="F254" s="333">
        <f t="shared" ref="F254" si="516">(F252/F$228)*100</f>
        <v>0.7410374524334068</v>
      </c>
      <c r="G254" s="333"/>
      <c r="H254" s="333">
        <f t="shared" ref="H254" si="517">(H252/H$228)*100</f>
        <v>0.44338704444684762</v>
      </c>
      <c r="I254" s="333"/>
      <c r="J254" s="333">
        <f t="shared" ref="J254:N254" si="518">(J252/J$228)*100</f>
        <v>0.65737277569987529</v>
      </c>
      <c r="K254" s="333"/>
      <c r="L254" s="333">
        <f t="shared" ref="L254" si="519">(L252/L$228)*100</f>
        <v>0.48496605237633372</v>
      </c>
      <c r="M254" s="333"/>
      <c r="N254" s="333" t="e">
        <f t="shared" si="518"/>
        <v>#DIV/0!</v>
      </c>
      <c r="O254" s="333"/>
      <c r="P254" s="187"/>
      <c r="Q254" s="1"/>
      <c r="R254" s="1"/>
      <c r="S254" s="1"/>
      <c r="T254" s="1"/>
      <c r="U254" s="1"/>
      <c r="V254" s="1"/>
      <c r="W254" s="1"/>
      <c r="X254" s="1"/>
    </row>
    <row r="255" spans="1:24" x14ac:dyDescent="0.4">
      <c r="A255" s="338"/>
      <c r="B255" s="350"/>
      <c r="C255" s="351"/>
      <c r="D255" s="48">
        <f>(D253/D$228)*100</f>
        <v>0.23664638269100743</v>
      </c>
      <c r="E255" s="48">
        <f>(E253/D$228)*100</f>
        <v>0.74374577417173771</v>
      </c>
      <c r="F255" s="48">
        <f t="shared" ref="F255" si="520">(F253/F$228)*100</f>
        <v>0.20028039254956939</v>
      </c>
      <c r="G255" s="48">
        <f t="shared" ref="G255" si="521">(G253/F$228)*100</f>
        <v>0.54075705988383738</v>
      </c>
      <c r="H255" s="48">
        <f t="shared" ref="H255" si="522">(H253/H$228)*100</f>
        <v>0.12977181788688225</v>
      </c>
      <c r="I255" s="48">
        <f t="shared" ref="I255" si="523">(I253/H$228)*100</f>
        <v>0.31361522655996538</v>
      </c>
      <c r="J255" s="48">
        <f t="shared" ref="J255:N255" si="524">(J253/J$228)*100</f>
        <v>0.2493482942309872</v>
      </c>
      <c r="K255" s="48">
        <f t="shared" ref="K255" si="525">(K253/J$228)*100</f>
        <v>0.40802448146888814</v>
      </c>
      <c r="L255" s="48">
        <f>(L253/L$228)*100</f>
        <v>9.6993210475266739E-2</v>
      </c>
      <c r="M255" s="48">
        <f t="shared" ref="M255" si="526">(M253/L$228)*100</f>
        <v>0.38797284190106696</v>
      </c>
      <c r="N255" s="48" t="e">
        <f t="shared" si="524"/>
        <v>#DIV/0!</v>
      </c>
      <c r="O255" s="48" t="e">
        <f t="shared" ref="O255" si="527">(O253/N$228)*100</f>
        <v>#DIV/0!</v>
      </c>
      <c r="P255" s="187"/>
      <c r="Q255" s="1"/>
      <c r="R255" s="1"/>
      <c r="S255" s="1"/>
      <c r="T255" s="1"/>
      <c r="U255" s="1"/>
      <c r="V255" s="1"/>
      <c r="W255" s="1"/>
      <c r="X255" s="1"/>
    </row>
    <row r="256" spans="1:24" x14ac:dyDescent="0.4">
      <c r="A256" s="338"/>
      <c r="B256" s="350" t="s">
        <v>35</v>
      </c>
      <c r="C256" s="355" t="s">
        <v>24</v>
      </c>
      <c r="D256" s="332">
        <f>D257+E257</f>
        <v>13</v>
      </c>
      <c r="E256" s="332"/>
      <c r="F256" s="332">
        <f t="shared" ref="F256" si="528">F257+G257</f>
        <v>10</v>
      </c>
      <c r="G256" s="332"/>
      <c r="H256" s="332">
        <f t="shared" ref="H256" si="529">H257+I257</f>
        <v>21</v>
      </c>
      <c r="I256" s="332"/>
      <c r="J256" s="332">
        <f t="shared" ref="J256" si="530">J257+K257</f>
        <v>46</v>
      </c>
      <c r="K256" s="332"/>
      <c r="L256" s="332">
        <f t="shared" ref="L256" si="531">L257+M257</f>
        <v>27</v>
      </c>
      <c r="M256" s="332"/>
      <c r="N256" s="332">
        <f t="shared" ref="N256" si="532">N257+O257</f>
        <v>0</v>
      </c>
      <c r="O256" s="332"/>
      <c r="P256" s="187"/>
      <c r="Q256" s="1"/>
      <c r="R256" s="1"/>
      <c r="S256" s="1"/>
      <c r="T256" s="1"/>
      <c r="U256" s="1"/>
      <c r="V256" s="1"/>
      <c r="W256" s="1"/>
      <c r="X256" s="1"/>
    </row>
    <row r="257" spans="1:24" x14ac:dyDescent="0.4">
      <c r="A257" s="338"/>
      <c r="B257" s="350"/>
      <c r="C257" s="355"/>
      <c r="D257" s="42">
        <v>3</v>
      </c>
      <c r="E257" s="42">
        <v>10</v>
      </c>
      <c r="F257" s="42">
        <v>2</v>
      </c>
      <c r="G257" s="42">
        <v>8</v>
      </c>
      <c r="H257" s="42">
        <v>10</v>
      </c>
      <c r="I257" s="42">
        <v>11</v>
      </c>
      <c r="J257" s="42">
        <v>16</v>
      </c>
      <c r="K257" s="42">
        <v>30</v>
      </c>
      <c r="L257" s="42">
        <v>13</v>
      </c>
      <c r="M257" s="42">
        <v>14</v>
      </c>
      <c r="N257" s="42"/>
      <c r="O257" s="42"/>
      <c r="P257" s="187"/>
      <c r="Q257" s="1"/>
      <c r="R257" s="1"/>
      <c r="S257" s="1"/>
      <c r="T257" s="1"/>
      <c r="U257" s="1"/>
      <c r="V257" s="1"/>
      <c r="W257" s="1"/>
      <c r="X257" s="1"/>
    </row>
    <row r="258" spans="1:24" x14ac:dyDescent="0.4">
      <c r="A258" s="338"/>
      <c r="B258" s="350"/>
      <c r="C258" s="351" t="s">
        <v>73</v>
      </c>
      <c r="D258" s="333">
        <f>(D256/D$228)*100</f>
        <v>0.43948613928329949</v>
      </c>
      <c r="E258" s="333"/>
      <c r="F258" s="333">
        <f t="shared" ref="F258" si="533">(F256/F$228)*100</f>
        <v>0.20028039254956939</v>
      </c>
      <c r="G258" s="333"/>
      <c r="H258" s="333">
        <f t="shared" ref="H258" si="534">(H256/H$228)*100</f>
        <v>0.22710068130204392</v>
      </c>
      <c r="I258" s="333"/>
      <c r="J258" s="333">
        <f>(J256/J$228)*100</f>
        <v>0.52136461521024602</v>
      </c>
      <c r="K258" s="333"/>
      <c r="L258" s="333">
        <f>(L256/L$228)*100</f>
        <v>0.43646944713870028</v>
      </c>
      <c r="M258" s="333"/>
      <c r="N258" s="333" t="e">
        <f t="shared" ref="N258" si="535">(N256/N$228)*100</f>
        <v>#DIV/0!</v>
      </c>
      <c r="O258" s="333"/>
      <c r="P258" s="187"/>
      <c r="Q258" s="1"/>
      <c r="R258" s="1"/>
      <c r="S258" s="1"/>
      <c r="T258" s="1"/>
      <c r="U258" s="1"/>
      <c r="V258" s="1"/>
      <c r="W258" s="1"/>
      <c r="X258" s="1"/>
    </row>
    <row r="259" spans="1:24" x14ac:dyDescent="0.4">
      <c r="A259" s="338"/>
      <c r="B259" s="350"/>
      <c r="C259" s="351"/>
      <c r="D259" s="48">
        <f>(D257/D$228)*100</f>
        <v>0.10141987829614604</v>
      </c>
      <c r="E259" s="48">
        <f>(E257/D$228)*100</f>
        <v>0.33806626098715348</v>
      </c>
      <c r="F259" s="48">
        <f t="shared" ref="F259" si="536">(F257/F$228)*100</f>
        <v>4.0056078509913884E-2</v>
      </c>
      <c r="G259" s="48">
        <f t="shared" ref="G259" si="537">(G257/F$228)*100</f>
        <v>0.16022431403965554</v>
      </c>
      <c r="H259" s="48">
        <f t="shared" ref="H259" si="538">(H257/H$228)*100</f>
        <v>0.10814318157240185</v>
      </c>
      <c r="I259" s="48">
        <f t="shared" ref="I259" si="539">(I257/H$228)*100</f>
        <v>0.11895749972964205</v>
      </c>
      <c r="J259" s="48">
        <f>(J257/J$228)*100</f>
        <v>0.18134421398617251</v>
      </c>
      <c r="K259" s="48">
        <f>(K257/J$228)*100</f>
        <v>0.34002040122407345</v>
      </c>
      <c r="L259" s="48">
        <f t="shared" ref="L259" si="540">(L257/L$228)*100</f>
        <v>0.21015195602974457</v>
      </c>
      <c r="M259" s="48">
        <f t="shared" ref="M259" si="541">(M257/L$228)*100</f>
        <v>0.22631749110895572</v>
      </c>
      <c r="N259" s="48" t="e">
        <f t="shared" ref="N259" si="542">(N257/N$228)*100</f>
        <v>#DIV/0!</v>
      </c>
      <c r="O259" s="48" t="e">
        <f t="shared" ref="O259" si="543">(O257/N$228)*100</f>
        <v>#DIV/0!</v>
      </c>
      <c r="P259" s="187"/>
      <c r="Q259" s="1"/>
      <c r="R259" s="1"/>
      <c r="S259" s="1"/>
      <c r="T259" s="1"/>
      <c r="U259" s="1"/>
      <c r="V259" s="1"/>
      <c r="W259" s="1"/>
      <c r="X259" s="1"/>
    </row>
    <row r="260" spans="1:24" x14ac:dyDescent="0.4">
      <c r="A260" s="338"/>
      <c r="B260" s="350" t="s">
        <v>36</v>
      </c>
      <c r="C260" s="355" t="s">
        <v>24</v>
      </c>
      <c r="D260" s="332">
        <f>D261+E261</f>
        <v>1</v>
      </c>
      <c r="E260" s="332"/>
      <c r="F260" s="332">
        <f t="shared" ref="F260" si="544">F261+G261</f>
        <v>1</v>
      </c>
      <c r="G260" s="332"/>
      <c r="H260" s="332">
        <f t="shared" ref="H260" si="545">H261+I261</f>
        <v>4</v>
      </c>
      <c r="I260" s="332"/>
      <c r="J260" s="332">
        <f t="shared" ref="J260" si="546">J261+K261</f>
        <v>1</v>
      </c>
      <c r="K260" s="332"/>
      <c r="L260" s="332">
        <f t="shared" ref="L260" si="547">L261+M261</f>
        <v>1</v>
      </c>
      <c r="M260" s="332"/>
      <c r="N260" s="332">
        <f t="shared" ref="N260" si="548">N261+O261</f>
        <v>0</v>
      </c>
      <c r="O260" s="332"/>
      <c r="P260" s="187"/>
      <c r="Q260" s="1"/>
      <c r="R260" s="1"/>
      <c r="S260" s="1"/>
      <c r="T260" s="1"/>
      <c r="U260" s="1"/>
      <c r="V260" s="1"/>
      <c r="W260" s="1"/>
      <c r="X260" s="1"/>
    </row>
    <row r="261" spans="1:24" x14ac:dyDescent="0.4">
      <c r="A261" s="338"/>
      <c r="B261" s="350"/>
      <c r="C261" s="355"/>
      <c r="D261" s="42">
        <v>0</v>
      </c>
      <c r="E261" s="42">
        <v>1</v>
      </c>
      <c r="F261" s="42">
        <v>1</v>
      </c>
      <c r="G261" s="42">
        <v>0</v>
      </c>
      <c r="H261" s="42">
        <v>3</v>
      </c>
      <c r="I261" s="42">
        <v>1</v>
      </c>
      <c r="J261" s="42">
        <v>0</v>
      </c>
      <c r="K261" s="42">
        <v>1</v>
      </c>
      <c r="L261" s="42">
        <v>1</v>
      </c>
      <c r="M261" s="42">
        <v>0</v>
      </c>
      <c r="N261" s="42"/>
      <c r="O261" s="42"/>
      <c r="P261" s="187"/>
      <c r="Q261" s="1"/>
      <c r="R261" s="1"/>
      <c r="S261" s="1"/>
      <c r="T261" s="1"/>
      <c r="U261" s="1"/>
      <c r="V261" s="1"/>
      <c r="W261" s="1"/>
      <c r="X261" s="1"/>
    </row>
    <row r="262" spans="1:24" x14ac:dyDescent="0.4">
      <c r="A262" s="338"/>
      <c r="B262" s="350"/>
      <c r="C262" s="351" t="s">
        <v>73</v>
      </c>
      <c r="D262" s="333">
        <f>(D260/D$228)*100</f>
        <v>3.3806626098715348E-2</v>
      </c>
      <c r="E262" s="333"/>
      <c r="F262" s="333">
        <f t="shared" ref="F262" si="549">(F260/F$228)*100</f>
        <v>2.0028039254956942E-2</v>
      </c>
      <c r="G262" s="333"/>
      <c r="H262" s="333">
        <f t="shared" ref="H262" si="550">(H260/H$228)*100</f>
        <v>4.3257272628960744E-2</v>
      </c>
      <c r="I262" s="333"/>
      <c r="J262" s="333">
        <f t="shared" ref="J262:N262" si="551">(J260/J$228)*100</f>
        <v>1.1334013374135782E-2</v>
      </c>
      <c r="K262" s="333"/>
      <c r="L262" s="333">
        <f t="shared" ref="L262" si="552">(L260/L$228)*100</f>
        <v>1.6165535079211122E-2</v>
      </c>
      <c r="M262" s="333"/>
      <c r="N262" s="333" t="e">
        <f t="shared" si="551"/>
        <v>#DIV/0!</v>
      </c>
      <c r="O262" s="333"/>
      <c r="P262" s="187"/>
      <c r="Q262" s="1"/>
      <c r="R262" s="1"/>
      <c r="S262" s="1"/>
      <c r="T262" s="1"/>
      <c r="U262" s="1"/>
      <c r="V262" s="1"/>
      <c r="W262" s="1"/>
      <c r="X262" s="1"/>
    </row>
    <row r="263" spans="1:24" x14ac:dyDescent="0.4">
      <c r="A263" s="338"/>
      <c r="B263" s="350"/>
      <c r="C263" s="351"/>
      <c r="D263" s="48">
        <f>(D261/D$228)*100</f>
        <v>0</v>
      </c>
      <c r="E263" s="48">
        <f>(E261/D$228)*100</f>
        <v>3.3806626098715348E-2</v>
      </c>
      <c r="F263" s="48">
        <f t="shared" ref="F263" si="553">(F261/F$228)*100</f>
        <v>2.0028039254956942E-2</v>
      </c>
      <c r="G263" s="48">
        <f t="shared" ref="G263" si="554">(G261/F$228)*100</f>
        <v>0</v>
      </c>
      <c r="H263" s="48">
        <f t="shared" ref="H263" si="555">(H261/H$228)*100</f>
        <v>3.2442954471720561E-2</v>
      </c>
      <c r="I263" s="48">
        <f t="shared" ref="I263" si="556">(I261/H$228)*100</f>
        <v>1.0814318157240186E-2</v>
      </c>
      <c r="J263" s="48">
        <f t="shared" ref="J263:N263" si="557">(J261/J$228)*100</f>
        <v>0</v>
      </c>
      <c r="K263" s="48">
        <f t="shared" ref="K263" si="558">(K261/J$228)*100</f>
        <v>1.1334013374135782E-2</v>
      </c>
      <c r="L263" s="48">
        <f t="shared" ref="L263" si="559">(L261/L$228)*100</f>
        <v>1.6165535079211122E-2</v>
      </c>
      <c r="M263" s="48">
        <f t="shared" ref="M263" si="560">(M261/L$228)*100</f>
        <v>0</v>
      </c>
      <c r="N263" s="48" t="e">
        <f t="shared" si="557"/>
        <v>#DIV/0!</v>
      </c>
      <c r="O263" s="48" t="e">
        <f t="shared" ref="O263" si="561">(O261/N$228)*100</f>
        <v>#DIV/0!</v>
      </c>
      <c r="P263" s="187"/>
      <c r="Q263" s="1"/>
      <c r="R263" s="1"/>
      <c r="S263" s="1"/>
      <c r="T263" s="1"/>
      <c r="U263" s="1"/>
      <c r="V263" s="1"/>
      <c r="W263" s="1"/>
      <c r="X263" s="1"/>
    </row>
    <row r="264" spans="1:24" x14ac:dyDescent="0.4">
      <c r="A264" s="394"/>
      <c r="B264" s="396" t="s">
        <v>74</v>
      </c>
      <c r="C264" s="392" t="s">
        <v>75</v>
      </c>
      <c r="D264" s="368">
        <v>3698</v>
      </c>
      <c r="E264" s="369"/>
      <c r="F264" s="368">
        <v>5805</v>
      </c>
      <c r="G264" s="369"/>
      <c r="H264" s="368">
        <v>10874</v>
      </c>
      <c r="I264" s="369"/>
      <c r="J264" s="368">
        <v>9506</v>
      </c>
      <c r="K264" s="369"/>
      <c r="L264" s="368">
        <v>6830</v>
      </c>
      <c r="M264" s="369"/>
      <c r="N264" s="343"/>
      <c r="O264" s="344"/>
      <c r="P264" s="187"/>
      <c r="Q264" s="1"/>
      <c r="R264" s="1"/>
      <c r="S264" s="1"/>
      <c r="T264" s="1"/>
      <c r="U264" s="1"/>
      <c r="V264" s="1"/>
      <c r="W264" s="1"/>
      <c r="X264" s="1"/>
    </row>
    <row r="265" spans="1:24" x14ac:dyDescent="0.4">
      <c r="A265" s="395"/>
      <c r="B265" s="397"/>
      <c r="C265" s="393"/>
      <c r="D265" s="370"/>
      <c r="E265" s="371"/>
      <c r="F265" s="370"/>
      <c r="G265" s="371"/>
      <c r="H265" s="370"/>
      <c r="I265" s="371"/>
      <c r="J265" s="370"/>
      <c r="K265" s="371"/>
      <c r="L265" s="370"/>
      <c r="M265" s="371"/>
      <c r="N265" s="345"/>
      <c r="O265" s="346"/>
      <c r="P265" s="187"/>
      <c r="Q265" s="1"/>
      <c r="R265" s="1"/>
      <c r="S265" s="1"/>
      <c r="T265" s="1"/>
      <c r="U265" s="1"/>
      <c r="V265" s="1"/>
      <c r="W265" s="1"/>
      <c r="X265" s="1"/>
    </row>
    <row r="266" spans="1:24" x14ac:dyDescent="0.4">
      <c r="A266" s="55"/>
      <c r="B266" s="46" t="s">
        <v>76</v>
      </c>
      <c r="C266" s="41" t="s">
        <v>75</v>
      </c>
      <c r="D266" s="332">
        <v>673</v>
      </c>
      <c r="E266" s="332"/>
      <c r="F266" s="332">
        <v>683</v>
      </c>
      <c r="G266" s="332"/>
      <c r="H266" s="332">
        <v>963</v>
      </c>
      <c r="I266" s="332"/>
      <c r="J266" s="332">
        <v>2817</v>
      </c>
      <c r="K266" s="332"/>
      <c r="L266" s="332">
        <v>2608</v>
      </c>
      <c r="M266" s="332"/>
      <c r="N266" s="332"/>
      <c r="O266" s="332"/>
      <c r="P266" s="187"/>
      <c r="Q266" s="1"/>
      <c r="R266" s="1"/>
      <c r="S266" s="1"/>
      <c r="T266" s="1"/>
      <c r="U266" s="1"/>
      <c r="V266" s="1"/>
      <c r="W266" s="1"/>
      <c r="X266" s="1"/>
    </row>
    <row r="267" spans="1:24" x14ac:dyDescent="0.4">
      <c r="A267" s="55"/>
      <c r="B267" s="46" t="s">
        <v>77</v>
      </c>
      <c r="C267" s="41" t="s">
        <v>25</v>
      </c>
      <c r="D267" s="376">
        <v>18</v>
      </c>
      <c r="E267" s="376"/>
      <c r="F267" s="376">
        <v>11.77</v>
      </c>
      <c r="G267" s="376"/>
      <c r="H267" s="376">
        <v>8.86</v>
      </c>
      <c r="I267" s="376"/>
      <c r="J267" s="376">
        <v>30</v>
      </c>
      <c r="K267" s="376"/>
      <c r="L267" s="376">
        <v>38.18</v>
      </c>
      <c r="M267" s="376"/>
      <c r="N267" s="376"/>
      <c r="O267" s="376"/>
      <c r="P267" s="187"/>
      <c r="Q267" s="1"/>
      <c r="R267" s="1"/>
      <c r="S267" s="1"/>
      <c r="T267" s="1"/>
      <c r="U267" s="1"/>
      <c r="V267" s="1"/>
      <c r="W267" s="1"/>
      <c r="X267" s="1"/>
    </row>
    <row r="268" spans="1:24" x14ac:dyDescent="0.4">
      <c r="A268" s="338"/>
      <c r="B268" s="350" t="s">
        <v>34</v>
      </c>
      <c r="C268" s="355" t="s">
        <v>24</v>
      </c>
      <c r="D268" s="332">
        <f>D269+E269</f>
        <v>133</v>
      </c>
      <c r="E268" s="332"/>
      <c r="F268" s="332">
        <f t="shared" ref="F268" si="562">F269+G269</f>
        <v>158</v>
      </c>
      <c r="G268" s="332"/>
      <c r="H268" s="332">
        <f t="shared" ref="H268" si="563">H269+I269</f>
        <v>180</v>
      </c>
      <c r="I268" s="332"/>
      <c r="J268" s="332">
        <f t="shared" ref="J268" si="564">J269+K269</f>
        <v>833</v>
      </c>
      <c r="K268" s="332"/>
      <c r="L268" s="332">
        <v>798</v>
      </c>
      <c r="M268" s="332"/>
      <c r="N268" s="332">
        <f t="shared" ref="N268" si="565">N269+O269</f>
        <v>0</v>
      </c>
      <c r="O268" s="332"/>
      <c r="P268" s="187"/>
      <c r="Q268" s="1"/>
      <c r="R268" s="1"/>
      <c r="S268" s="1"/>
      <c r="T268" s="1"/>
      <c r="U268" s="1"/>
      <c r="V268" s="1"/>
      <c r="W268" s="1"/>
      <c r="X268" s="1"/>
    </row>
    <row r="269" spans="1:24" x14ac:dyDescent="0.4">
      <c r="A269" s="338"/>
      <c r="B269" s="350"/>
      <c r="C269" s="355"/>
      <c r="D269" s="42">
        <v>33</v>
      </c>
      <c r="E269" s="42">
        <v>100</v>
      </c>
      <c r="F269" s="42">
        <v>30</v>
      </c>
      <c r="G269" s="42">
        <v>128</v>
      </c>
      <c r="H269" s="42">
        <v>35</v>
      </c>
      <c r="I269" s="42">
        <v>145</v>
      </c>
      <c r="J269" s="42">
        <v>92</v>
      </c>
      <c r="K269" s="42">
        <v>741</v>
      </c>
      <c r="L269" s="42">
        <v>97</v>
      </c>
      <c r="M269" s="42">
        <v>701</v>
      </c>
      <c r="N269" s="42"/>
      <c r="O269" s="42"/>
      <c r="P269" s="187"/>
      <c r="Q269" s="1"/>
      <c r="R269" s="1"/>
      <c r="S269" s="1"/>
      <c r="T269" s="1"/>
      <c r="U269" s="1"/>
      <c r="V269" s="1"/>
      <c r="W269" s="1"/>
      <c r="X269" s="1"/>
    </row>
    <row r="270" spans="1:24" x14ac:dyDescent="0.4">
      <c r="A270" s="338"/>
      <c r="B270" s="350" t="s">
        <v>35</v>
      </c>
      <c r="C270" s="355" t="s">
        <v>24</v>
      </c>
      <c r="D270" s="332">
        <f>D271+E271</f>
        <v>479</v>
      </c>
      <c r="E270" s="332"/>
      <c r="F270" s="332">
        <f t="shared" ref="F270" si="566">F271+G271</f>
        <v>466</v>
      </c>
      <c r="G270" s="332"/>
      <c r="H270" s="332">
        <f t="shared" ref="H270" si="567">H271+I271</f>
        <v>686</v>
      </c>
      <c r="I270" s="332"/>
      <c r="J270" s="332">
        <f t="shared" ref="J270" si="568">J271+K271</f>
        <v>1798</v>
      </c>
      <c r="K270" s="332"/>
      <c r="L270" s="332">
        <v>1632</v>
      </c>
      <c r="M270" s="332"/>
      <c r="N270" s="332">
        <f t="shared" ref="N270" si="569">N271+O271</f>
        <v>0</v>
      </c>
      <c r="O270" s="332"/>
      <c r="P270" s="187"/>
      <c r="Q270" s="1"/>
      <c r="R270" s="1"/>
      <c r="S270" s="1"/>
      <c r="T270" s="1"/>
      <c r="U270" s="1"/>
      <c r="V270" s="1"/>
      <c r="W270" s="1"/>
      <c r="X270" s="1"/>
    </row>
    <row r="271" spans="1:24" x14ac:dyDescent="0.4">
      <c r="A271" s="338"/>
      <c r="B271" s="350"/>
      <c r="C271" s="355"/>
      <c r="D271" s="42">
        <v>106</v>
      </c>
      <c r="E271" s="42">
        <v>373</v>
      </c>
      <c r="F271" s="42">
        <v>98</v>
      </c>
      <c r="G271" s="42">
        <v>368</v>
      </c>
      <c r="H271" s="42">
        <v>141</v>
      </c>
      <c r="I271" s="42">
        <v>545</v>
      </c>
      <c r="J271" s="42">
        <v>273</v>
      </c>
      <c r="K271" s="42">
        <v>1525</v>
      </c>
      <c r="L271" s="42">
        <v>260</v>
      </c>
      <c r="M271" s="42">
        <v>1372</v>
      </c>
      <c r="N271" s="42"/>
      <c r="O271" s="42"/>
      <c r="P271" s="187"/>
      <c r="Q271" s="1"/>
      <c r="R271" s="1"/>
      <c r="S271" s="1"/>
      <c r="T271" s="1"/>
      <c r="U271" s="1"/>
      <c r="V271" s="1"/>
      <c r="W271" s="1"/>
      <c r="X271" s="1"/>
    </row>
    <row r="272" spans="1:24" x14ac:dyDescent="0.4">
      <c r="A272" s="338"/>
      <c r="B272" s="350" t="s">
        <v>36</v>
      </c>
      <c r="C272" s="355" t="s">
        <v>24</v>
      </c>
      <c r="D272" s="332">
        <f>D273+E273</f>
        <v>61</v>
      </c>
      <c r="E272" s="332"/>
      <c r="F272" s="332">
        <f t="shared" ref="F272" si="570">F273+G273</f>
        <v>59</v>
      </c>
      <c r="G272" s="332"/>
      <c r="H272" s="332">
        <f t="shared" ref="H272" si="571">H273+I273</f>
        <v>97</v>
      </c>
      <c r="I272" s="332"/>
      <c r="J272" s="332">
        <f t="shared" ref="J272" si="572">J273+K273</f>
        <v>186</v>
      </c>
      <c r="K272" s="332"/>
      <c r="L272" s="332">
        <v>178</v>
      </c>
      <c r="M272" s="332"/>
      <c r="N272" s="332">
        <f t="shared" ref="N272" si="573">N273+O273</f>
        <v>0</v>
      </c>
      <c r="O272" s="332"/>
      <c r="P272" s="187"/>
      <c r="Q272" s="1"/>
      <c r="R272" s="1"/>
      <c r="S272" s="1"/>
      <c r="T272" s="1"/>
      <c r="U272" s="1"/>
      <c r="V272" s="1"/>
      <c r="W272" s="1"/>
      <c r="X272" s="1"/>
    </row>
    <row r="273" spans="1:24" x14ac:dyDescent="0.4">
      <c r="A273" s="338"/>
      <c r="B273" s="350"/>
      <c r="C273" s="355"/>
      <c r="D273" s="42">
        <v>10</v>
      </c>
      <c r="E273" s="42">
        <v>51</v>
      </c>
      <c r="F273" s="42">
        <v>17</v>
      </c>
      <c r="G273" s="42">
        <v>42</v>
      </c>
      <c r="H273" s="42">
        <v>23</v>
      </c>
      <c r="I273" s="42">
        <v>74</v>
      </c>
      <c r="J273" s="42">
        <v>34</v>
      </c>
      <c r="K273" s="42">
        <v>152</v>
      </c>
      <c r="L273" s="42">
        <v>34</v>
      </c>
      <c r="M273" s="42">
        <v>144</v>
      </c>
      <c r="N273" s="42"/>
      <c r="O273" s="42"/>
      <c r="P273" s="187"/>
      <c r="Q273" s="1"/>
      <c r="R273" s="1"/>
      <c r="S273" s="1"/>
      <c r="T273" s="1"/>
      <c r="U273" s="1"/>
      <c r="V273" s="1"/>
      <c r="W273" s="1"/>
      <c r="X273" s="1"/>
    </row>
    <row r="274" spans="1:24" x14ac:dyDescent="0.4">
      <c r="A274" s="338"/>
      <c r="B274" s="350" t="s">
        <v>78</v>
      </c>
      <c r="C274" s="351" t="s">
        <v>79</v>
      </c>
      <c r="D274" s="355">
        <v>1.95</v>
      </c>
      <c r="E274" s="355"/>
      <c r="F274" s="355">
        <v>1.62</v>
      </c>
      <c r="G274" s="355"/>
      <c r="H274" s="355">
        <v>1.81</v>
      </c>
      <c r="I274" s="355"/>
      <c r="J274" s="355">
        <v>1.79</v>
      </c>
      <c r="K274" s="355"/>
      <c r="L274" s="355">
        <v>1.79</v>
      </c>
      <c r="M274" s="355"/>
      <c r="N274" s="355"/>
      <c r="O274" s="355"/>
      <c r="P274" s="187"/>
      <c r="Q274" s="1"/>
      <c r="R274" s="1"/>
      <c r="S274" s="1"/>
      <c r="T274" s="1"/>
      <c r="U274" s="1"/>
      <c r="V274" s="1"/>
      <c r="W274" s="1"/>
      <c r="X274" s="1"/>
    </row>
    <row r="275" spans="1:24" x14ac:dyDescent="0.4">
      <c r="A275" s="338"/>
      <c r="B275" s="350"/>
      <c r="C275" s="351"/>
      <c r="D275" s="355"/>
      <c r="E275" s="355"/>
      <c r="F275" s="355"/>
      <c r="G275" s="355"/>
      <c r="H275" s="355"/>
      <c r="I275" s="355"/>
      <c r="J275" s="355"/>
      <c r="K275" s="355"/>
      <c r="L275" s="355"/>
      <c r="M275" s="355"/>
      <c r="N275" s="355"/>
      <c r="O275" s="355"/>
      <c r="P275" s="187"/>
      <c r="Q275" s="1"/>
      <c r="R275" s="1"/>
      <c r="S275" s="1"/>
      <c r="T275" s="1"/>
      <c r="U275" s="1"/>
      <c r="V275" s="1"/>
      <c r="W275" s="1"/>
      <c r="X275" s="1"/>
    </row>
    <row r="276" spans="1:24" x14ac:dyDescent="0.4">
      <c r="A276" s="55"/>
      <c r="B276" s="46" t="s">
        <v>80</v>
      </c>
      <c r="C276" s="41" t="s">
        <v>81</v>
      </c>
      <c r="D276" s="364">
        <v>35316.080000000002</v>
      </c>
      <c r="E276" s="364"/>
      <c r="F276" s="364">
        <v>37596</v>
      </c>
      <c r="G276" s="364"/>
      <c r="H276" s="364">
        <v>39295</v>
      </c>
      <c r="I276" s="364"/>
      <c r="J276" s="364">
        <v>41171</v>
      </c>
      <c r="K276" s="364"/>
      <c r="L276" s="364">
        <v>41886</v>
      </c>
      <c r="M276" s="364"/>
      <c r="N276" s="364"/>
      <c r="O276" s="364"/>
      <c r="P276" s="187"/>
      <c r="Q276" s="1"/>
      <c r="R276" s="1"/>
      <c r="S276" s="1"/>
      <c r="T276" s="1"/>
      <c r="U276" s="1"/>
      <c r="V276" s="1"/>
      <c r="W276" s="1"/>
      <c r="X276" s="1"/>
    </row>
    <row r="277" spans="1:24" x14ac:dyDescent="0.4">
      <c r="A277" s="43" t="s">
        <v>70</v>
      </c>
      <c r="B277" s="353" t="s">
        <v>82</v>
      </c>
      <c r="C277" s="353"/>
      <c r="D277" s="353"/>
      <c r="E277" s="353"/>
      <c r="F277" s="353"/>
      <c r="G277" s="353"/>
      <c r="H277" s="353"/>
      <c r="I277" s="353"/>
      <c r="J277" s="353"/>
      <c r="K277" s="353"/>
      <c r="L277" s="353"/>
      <c r="M277" s="353"/>
      <c r="N277" s="353"/>
      <c r="O277" s="353"/>
      <c r="P277" s="187"/>
      <c r="Q277" s="1"/>
      <c r="R277" s="1"/>
      <c r="S277" s="1"/>
      <c r="T277" s="1"/>
      <c r="U277" s="1"/>
      <c r="V277" s="1"/>
      <c r="W277" s="1"/>
      <c r="X277" s="1"/>
    </row>
    <row r="278" spans="1:24" x14ac:dyDescent="0.4">
      <c r="A278" s="388"/>
      <c r="B278" s="374" t="s">
        <v>83</v>
      </c>
      <c r="C278" s="366" t="s">
        <v>24</v>
      </c>
      <c r="D278" s="363">
        <f>D279+E279</f>
        <v>5181</v>
      </c>
      <c r="E278" s="363"/>
      <c r="F278" s="363">
        <f t="shared" ref="F278" si="574">F279+G279</f>
        <v>4968</v>
      </c>
      <c r="G278" s="363"/>
      <c r="H278" s="363">
        <f t="shared" ref="H278" si="575">H279+I279</f>
        <v>6823</v>
      </c>
      <c r="I278" s="363"/>
      <c r="J278" s="363">
        <f t="shared" ref="J278" si="576">J279+K279</f>
        <v>5734</v>
      </c>
      <c r="K278" s="363"/>
      <c r="L278" s="363">
        <f t="shared" ref="L278" si="577">L279+M279</f>
        <v>5526</v>
      </c>
      <c r="M278" s="363"/>
      <c r="N278" s="363">
        <f t="shared" ref="N278" si="578">N279+O279</f>
        <v>0</v>
      </c>
      <c r="O278" s="363"/>
      <c r="P278" s="187"/>
      <c r="Q278" s="1"/>
      <c r="R278" s="1"/>
      <c r="S278" s="1"/>
      <c r="T278" s="1"/>
      <c r="U278" s="1"/>
      <c r="V278" s="1"/>
      <c r="W278" s="1"/>
      <c r="X278" s="1"/>
    </row>
    <row r="279" spans="1:24" x14ac:dyDescent="0.4">
      <c r="A279" s="388"/>
      <c r="B279" s="374"/>
      <c r="C279" s="366"/>
      <c r="D279" s="50">
        <v>976</v>
      </c>
      <c r="E279" s="50">
        <v>4205</v>
      </c>
      <c r="F279" s="50">
        <v>914</v>
      </c>
      <c r="G279" s="50">
        <v>4054</v>
      </c>
      <c r="H279" s="50">
        <v>1196</v>
      </c>
      <c r="I279" s="50">
        <v>5627</v>
      </c>
      <c r="J279" s="50">
        <v>1054</v>
      </c>
      <c r="K279" s="50">
        <v>4680</v>
      </c>
      <c r="L279" s="50">
        <v>1099</v>
      </c>
      <c r="M279" s="50">
        <v>4427</v>
      </c>
      <c r="N279" s="50"/>
      <c r="O279" s="50"/>
      <c r="P279" s="187"/>
      <c r="Q279" s="1"/>
      <c r="R279" s="1"/>
      <c r="S279" s="1"/>
      <c r="T279" s="1"/>
      <c r="U279" s="1"/>
      <c r="V279" s="1"/>
      <c r="W279" s="1"/>
      <c r="X279" s="1"/>
    </row>
    <row r="280" spans="1:24" x14ac:dyDescent="0.4">
      <c r="A280" s="388"/>
      <c r="B280" s="374"/>
      <c r="C280" s="375" t="s">
        <v>39</v>
      </c>
      <c r="D280" s="362">
        <f>(D278/D$8)*100</f>
        <v>16.655415179863052</v>
      </c>
      <c r="E280" s="362"/>
      <c r="F280" s="362">
        <f>(F278/F$8)*100</f>
        <v>15.914405612326618</v>
      </c>
      <c r="G280" s="362"/>
      <c r="H280" s="362">
        <f>(H278/H$8)*100</f>
        <v>20.418973514888521</v>
      </c>
      <c r="I280" s="362"/>
      <c r="J280" s="362">
        <f>(J278/J$8)*100</f>
        <v>15.779190401497015</v>
      </c>
      <c r="K280" s="362"/>
      <c r="L280" s="362">
        <f>(L278/L$8)*100</f>
        <v>14.937557441747309</v>
      </c>
      <c r="M280" s="362"/>
      <c r="N280" s="362" t="e">
        <f>(N278/N$8)*100</f>
        <v>#DIV/0!</v>
      </c>
      <c r="O280" s="362"/>
      <c r="P280" s="187"/>
      <c r="Q280" s="1"/>
      <c r="R280" s="1"/>
      <c r="S280" s="1"/>
      <c r="T280" s="1"/>
      <c r="U280" s="1"/>
      <c r="V280" s="1"/>
      <c r="W280" s="1"/>
      <c r="X280" s="1"/>
    </row>
    <row r="281" spans="1:24" x14ac:dyDescent="0.4">
      <c r="A281" s="388"/>
      <c r="B281" s="374"/>
      <c r="C281" s="375"/>
      <c r="D281" s="51">
        <f>(D279/D$8)*100</f>
        <v>3.1375574629504612</v>
      </c>
      <c r="E281" s="51">
        <f>(E279/D$8)*100</f>
        <v>13.517857716912593</v>
      </c>
      <c r="F281" s="51">
        <f>(F279/F$8)*100</f>
        <v>2.9278918537976102</v>
      </c>
      <c r="G281" s="51">
        <f>(G279/F$8)*100</f>
        <v>12.986513758529005</v>
      </c>
      <c r="H281" s="51">
        <f>(H279/H$8)*100</f>
        <v>3.5792308843333833</v>
      </c>
      <c r="I281" s="51">
        <f>(I279/H$8)*100</f>
        <v>16.83974263055514</v>
      </c>
      <c r="J281" s="51">
        <f>(J279/J$8)*100</f>
        <v>2.9004650650815931</v>
      </c>
      <c r="K281" s="51">
        <f>(K279/J$8)*100</f>
        <v>12.878725336415423</v>
      </c>
      <c r="L281" s="51">
        <f>(L279/L$8)*100</f>
        <v>2.9707520138400825</v>
      </c>
      <c r="M281" s="51">
        <f>(M279/L$8)*100</f>
        <v>11.966805427907227</v>
      </c>
      <c r="N281" s="51" t="e">
        <f>(N279/N$8)*100</f>
        <v>#DIV/0!</v>
      </c>
      <c r="O281" s="51" t="e">
        <f>(O279/N$8)*100</f>
        <v>#DIV/0!</v>
      </c>
      <c r="P281" s="187"/>
      <c r="Q281" s="1"/>
      <c r="R281" s="1"/>
      <c r="S281" s="1"/>
      <c r="T281" s="1"/>
      <c r="U281" s="1"/>
      <c r="V281" s="1"/>
      <c r="W281" s="1"/>
      <c r="X281" s="1"/>
    </row>
    <row r="282" spans="1:24" x14ac:dyDescent="0.4">
      <c r="A282" s="387"/>
      <c r="B282" s="356" t="s">
        <v>26</v>
      </c>
      <c r="C282" s="357" t="s">
        <v>24</v>
      </c>
      <c r="D282" s="361">
        <f>D283+E283</f>
        <v>5115</v>
      </c>
      <c r="E282" s="361"/>
      <c r="F282" s="361">
        <f t="shared" ref="F282" si="579">F283+G283</f>
        <v>4920</v>
      </c>
      <c r="G282" s="361"/>
      <c r="H282" s="361">
        <f t="shared" ref="H282" si="580">H283+I283</f>
        <v>6770</v>
      </c>
      <c r="I282" s="361"/>
      <c r="J282" s="361">
        <f t="shared" ref="J282" si="581">J283+K283</f>
        <v>5662</v>
      </c>
      <c r="K282" s="361"/>
      <c r="L282" s="361">
        <f t="shared" ref="L282" si="582">L283+M283</f>
        <v>5481</v>
      </c>
      <c r="M282" s="361"/>
      <c r="N282" s="361">
        <f t="shared" ref="N282" si="583">N283+O283</f>
        <v>0</v>
      </c>
      <c r="O282" s="361"/>
      <c r="P282" s="187"/>
      <c r="Q282" s="1"/>
      <c r="R282" s="1"/>
      <c r="S282" s="1"/>
      <c r="T282" s="1"/>
      <c r="U282" s="1"/>
      <c r="V282" s="1"/>
      <c r="W282" s="1"/>
      <c r="X282" s="1"/>
    </row>
    <row r="283" spans="1:24" x14ac:dyDescent="0.4">
      <c r="A283" s="387"/>
      <c r="B283" s="356"/>
      <c r="C283" s="357"/>
      <c r="D283" s="39">
        <v>960</v>
      </c>
      <c r="E283" s="39">
        <v>4155</v>
      </c>
      <c r="F283" s="39">
        <v>901</v>
      </c>
      <c r="G283" s="39">
        <v>4019</v>
      </c>
      <c r="H283" s="39">
        <v>1179</v>
      </c>
      <c r="I283" s="39">
        <v>5591</v>
      </c>
      <c r="J283" s="39">
        <v>1028</v>
      </c>
      <c r="K283" s="39">
        <v>4634</v>
      </c>
      <c r="L283" s="39">
        <v>1080</v>
      </c>
      <c r="M283" s="39">
        <v>4401</v>
      </c>
      <c r="N283" s="39"/>
      <c r="O283" s="39"/>
      <c r="P283" s="187"/>
      <c r="Q283" s="1"/>
      <c r="R283" s="1"/>
      <c r="S283" s="1"/>
      <c r="T283" s="1"/>
      <c r="U283" s="1"/>
      <c r="V283" s="1"/>
      <c r="W283" s="1"/>
      <c r="X283" s="1"/>
    </row>
    <row r="284" spans="1:24" x14ac:dyDescent="0.4">
      <c r="A284" s="387"/>
      <c r="B284" s="356"/>
      <c r="C284" s="372" t="s">
        <v>84</v>
      </c>
      <c r="D284" s="358">
        <f>(D282/D$278)*100</f>
        <v>98.726114649681534</v>
      </c>
      <c r="E284" s="358"/>
      <c r="F284" s="358">
        <f t="shared" ref="F284" si="584">(F282/F$278)*100</f>
        <v>99.033816425120762</v>
      </c>
      <c r="G284" s="358"/>
      <c r="H284" s="358">
        <f t="shared" ref="H284" si="585">(H282/H$278)*100</f>
        <v>99.223215594313359</v>
      </c>
      <c r="I284" s="358"/>
      <c r="J284" s="358">
        <f t="shared" ref="J284:N284" si="586">(J282/J$278)*100</f>
        <v>98.744332054412283</v>
      </c>
      <c r="K284" s="358"/>
      <c r="L284" s="358">
        <f t="shared" ref="L284" si="587">(L282/L$278)*100</f>
        <v>99.185667752442995</v>
      </c>
      <c r="M284" s="358"/>
      <c r="N284" s="358" t="e">
        <f t="shared" si="586"/>
        <v>#DIV/0!</v>
      </c>
      <c r="O284" s="358"/>
      <c r="P284" s="187"/>
      <c r="Q284" s="1"/>
      <c r="R284" s="1"/>
      <c r="S284" s="1"/>
      <c r="T284" s="1"/>
      <c r="U284" s="1"/>
      <c r="V284" s="1"/>
      <c r="W284" s="1"/>
      <c r="X284" s="1"/>
    </row>
    <row r="285" spans="1:24" x14ac:dyDescent="0.4">
      <c r="A285" s="387"/>
      <c r="B285" s="356"/>
      <c r="C285" s="372"/>
      <c r="D285" s="45">
        <f>(D283/D$278)*100</f>
        <v>18.529241459177765</v>
      </c>
      <c r="E285" s="45">
        <f>(E283/D$278)*100</f>
        <v>80.196873190503766</v>
      </c>
      <c r="F285" s="45">
        <f t="shared" ref="F285" si="588">(F283/F$278)*100</f>
        <v>18.136070853462158</v>
      </c>
      <c r="G285" s="45">
        <f t="shared" ref="G285" si="589">(G283/F$278)*100</f>
        <v>80.897745571658618</v>
      </c>
      <c r="H285" s="45">
        <f t="shared" ref="H285" si="590">(H283/H$278)*100</f>
        <v>17.279788949142606</v>
      </c>
      <c r="I285" s="45">
        <f t="shared" ref="I285" si="591">(I283/H$278)*100</f>
        <v>81.943426645170746</v>
      </c>
      <c r="J285" s="45">
        <f t="shared" ref="J285:N285" si="592">(J283/J$278)*100</f>
        <v>17.928147889780259</v>
      </c>
      <c r="K285" s="45">
        <f t="shared" ref="K285" si="593">(K283/J$278)*100</f>
        <v>80.81618416463202</v>
      </c>
      <c r="L285" s="45">
        <f t="shared" ref="L285" si="594">(L283/L$278)*100</f>
        <v>19.54397394136808</v>
      </c>
      <c r="M285" s="45">
        <f t="shared" ref="M285" si="595">(M283/L$278)*100</f>
        <v>79.641693811074916</v>
      </c>
      <c r="N285" s="45" t="e">
        <f t="shared" si="592"/>
        <v>#DIV/0!</v>
      </c>
      <c r="O285" s="45" t="e">
        <f t="shared" ref="O285" si="596">(O283/N$278)*100</f>
        <v>#DIV/0!</v>
      </c>
      <c r="P285" s="187"/>
      <c r="Q285" s="1"/>
      <c r="R285" s="1"/>
      <c r="S285" s="1"/>
      <c r="T285" s="1"/>
      <c r="U285" s="1"/>
      <c r="V285" s="1"/>
      <c r="W285" s="1"/>
      <c r="X285" s="1"/>
    </row>
    <row r="286" spans="1:24" x14ac:dyDescent="0.4">
      <c r="A286" s="338"/>
      <c r="B286" s="350" t="s">
        <v>34</v>
      </c>
      <c r="C286" s="355" t="s">
        <v>24</v>
      </c>
      <c r="D286" s="332">
        <f>D287+E287</f>
        <v>2565</v>
      </c>
      <c r="E286" s="332"/>
      <c r="F286" s="332">
        <f t="shared" ref="F286" si="597">F287+G287</f>
        <v>3460</v>
      </c>
      <c r="G286" s="332"/>
      <c r="H286" s="332">
        <f t="shared" ref="H286" si="598">H287+I287</f>
        <v>3522</v>
      </c>
      <c r="I286" s="332"/>
      <c r="J286" s="332">
        <f t="shared" ref="J286" si="599">J287+K287</f>
        <v>3053</v>
      </c>
      <c r="K286" s="332"/>
      <c r="L286" s="332">
        <f t="shared" ref="L286" si="600">L287+M287</f>
        <v>2710</v>
      </c>
      <c r="M286" s="332"/>
      <c r="N286" s="332">
        <f t="shared" ref="N286" si="601">N287+O287</f>
        <v>0</v>
      </c>
      <c r="O286" s="332"/>
      <c r="P286" s="187"/>
      <c r="Q286" s="1"/>
      <c r="R286" s="1"/>
      <c r="S286" s="1"/>
      <c r="T286" s="1"/>
      <c r="U286" s="1"/>
      <c r="V286" s="1"/>
      <c r="W286" s="1"/>
      <c r="X286" s="1"/>
    </row>
    <row r="287" spans="1:24" x14ac:dyDescent="0.4">
      <c r="A287" s="338"/>
      <c r="B287" s="350"/>
      <c r="C287" s="355"/>
      <c r="D287" s="42">
        <v>436</v>
      </c>
      <c r="E287" s="42">
        <v>2129</v>
      </c>
      <c r="F287" s="42">
        <v>527</v>
      </c>
      <c r="G287" s="42">
        <v>2933</v>
      </c>
      <c r="H287" s="42">
        <v>501</v>
      </c>
      <c r="I287" s="42">
        <v>3021</v>
      </c>
      <c r="J287" s="42">
        <v>470</v>
      </c>
      <c r="K287" s="42">
        <v>2583</v>
      </c>
      <c r="L287" s="42">
        <v>420</v>
      </c>
      <c r="M287" s="42">
        <v>2290</v>
      </c>
      <c r="N287" s="42"/>
      <c r="O287" s="42"/>
      <c r="P287" s="187"/>
      <c r="Q287" s="1"/>
      <c r="R287" s="1"/>
      <c r="S287" s="1"/>
      <c r="T287" s="1"/>
      <c r="U287" s="1"/>
      <c r="V287" s="1"/>
      <c r="W287" s="1"/>
      <c r="X287" s="1"/>
    </row>
    <row r="288" spans="1:24" x14ac:dyDescent="0.4">
      <c r="A288" s="338"/>
      <c r="B288" s="350"/>
      <c r="C288" s="351" t="s">
        <v>84</v>
      </c>
      <c r="D288" s="333">
        <f>(D286/D$278)*100</f>
        <v>49.507817023740593</v>
      </c>
      <c r="E288" s="333"/>
      <c r="F288" s="333">
        <f t="shared" ref="F288" si="602">(F286/F$278)*100</f>
        <v>69.645732689210945</v>
      </c>
      <c r="G288" s="333"/>
      <c r="H288" s="333">
        <f t="shared" ref="H288" si="603">(H286/H$278)*100</f>
        <v>51.619522204308957</v>
      </c>
      <c r="I288" s="333"/>
      <c r="J288" s="333">
        <f t="shared" ref="J288:N288" si="604">(J286/J$278)*100</f>
        <v>53.243808859434949</v>
      </c>
      <c r="K288" s="333"/>
      <c r="L288" s="333">
        <f t="shared" ref="L288" si="605">(L286/L$278)*100</f>
        <v>49.040897575099528</v>
      </c>
      <c r="M288" s="333"/>
      <c r="N288" s="333" t="e">
        <f t="shared" si="604"/>
        <v>#DIV/0!</v>
      </c>
      <c r="O288" s="333"/>
      <c r="P288" s="187"/>
      <c r="Q288" s="1"/>
      <c r="R288" s="1"/>
      <c r="S288" s="1"/>
      <c r="T288" s="1"/>
      <c r="U288" s="1"/>
      <c r="V288" s="1"/>
      <c r="W288" s="1"/>
      <c r="X288" s="1"/>
    </row>
    <row r="289" spans="1:24" x14ac:dyDescent="0.4">
      <c r="A289" s="338"/>
      <c r="B289" s="350"/>
      <c r="C289" s="351"/>
      <c r="D289" s="48">
        <f>(D287/D$278)*100</f>
        <v>8.4153638293765685</v>
      </c>
      <c r="E289" s="48">
        <f>(E287/D$278)*100</f>
        <v>41.092453194364019</v>
      </c>
      <c r="F289" s="48">
        <f t="shared" ref="F289" si="606">(F287/F$278)*100</f>
        <v>10.607890499194847</v>
      </c>
      <c r="G289" s="48">
        <f t="shared" ref="G289" si="607">(G287/F$278)*100</f>
        <v>59.0378421900161</v>
      </c>
      <c r="H289" s="48">
        <f t="shared" ref="H289" si="608">(H287/H$278)*100</f>
        <v>7.342811080170013</v>
      </c>
      <c r="I289" s="48">
        <f t="shared" ref="I289" si="609">(I287/H$278)*100</f>
        <v>44.276711124138941</v>
      </c>
      <c r="J289" s="48">
        <f t="shared" ref="J289:N289" si="610">(J287/J$278)*100</f>
        <v>8.1967213114754092</v>
      </c>
      <c r="K289" s="48">
        <f t="shared" ref="K289" si="611">(K287/J$278)*100</f>
        <v>45.047087547959542</v>
      </c>
      <c r="L289" s="48">
        <f t="shared" ref="L289" si="612">(L287/L$278)*100</f>
        <v>7.6004343105320311</v>
      </c>
      <c r="M289" s="48">
        <f t="shared" ref="M289" si="613">(M287/L$278)*100</f>
        <v>41.440463264567498</v>
      </c>
      <c r="N289" s="48" t="e">
        <f t="shared" si="610"/>
        <v>#DIV/0!</v>
      </c>
      <c r="O289" s="48" t="e">
        <f t="shared" ref="O289" si="614">(O287/N$278)*100</f>
        <v>#DIV/0!</v>
      </c>
      <c r="P289" s="187"/>
      <c r="Q289" s="1"/>
      <c r="R289" s="1"/>
      <c r="S289" s="1"/>
      <c r="T289" s="1"/>
      <c r="U289" s="1"/>
      <c r="V289" s="1"/>
      <c r="W289" s="1"/>
      <c r="X289" s="1"/>
    </row>
    <row r="290" spans="1:24" x14ac:dyDescent="0.4">
      <c r="A290" s="338"/>
      <c r="B290" s="350" t="s">
        <v>35</v>
      </c>
      <c r="C290" s="355" t="s">
        <v>24</v>
      </c>
      <c r="D290" s="332">
        <f>D291+E291</f>
        <v>2113</v>
      </c>
      <c r="E290" s="332"/>
      <c r="F290" s="332">
        <f t="shared" ref="F290" si="615">F291+G291</f>
        <v>1367</v>
      </c>
      <c r="G290" s="332"/>
      <c r="H290" s="332">
        <f t="shared" ref="H290" si="616">H291+I291</f>
        <v>2924</v>
      </c>
      <c r="I290" s="332"/>
      <c r="J290" s="332">
        <f t="shared" ref="J290" si="617">J291+K291</f>
        <v>2307</v>
      </c>
      <c r="K290" s="332"/>
      <c r="L290" s="332">
        <f t="shared" ref="L290" si="618">L291+M291</f>
        <v>2414</v>
      </c>
      <c r="M290" s="332"/>
      <c r="N290" s="332">
        <f t="shared" ref="N290" si="619">N291+O291</f>
        <v>0</v>
      </c>
      <c r="O290" s="332"/>
      <c r="P290" s="187"/>
      <c r="Q290" s="1"/>
      <c r="R290" s="1"/>
      <c r="S290" s="1"/>
      <c r="T290" s="1"/>
      <c r="U290" s="1"/>
      <c r="V290" s="1"/>
      <c r="W290" s="1"/>
      <c r="X290" s="1"/>
    </row>
    <row r="291" spans="1:24" x14ac:dyDescent="0.4">
      <c r="A291" s="338"/>
      <c r="B291" s="350"/>
      <c r="C291" s="355"/>
      <c r="D291" s="42">
        <v>399</v>
      </c>
      <c r="E291" s="42">
        <v>1714</v>
      </c>
      <c r="F291" s="42">
        <v>330</v>
      </c>
      <c r="G291" s="42">
        <v>1037</v>
      </c>
      <c r="H291" s="42">
        <v>586</v>
      </c>
      <c r="I291" s="42">
        <v>2338</v>
      </c>
      <c r="J291" s="42">
        <v>469</v>
      </c>
      <c r="K291" s="42">
        <v>1838</v>
      </c>
      <c r="L291" s="42">
        <v>551</v>
      </c>
      <c r="M291" s="42">
        <v>1863</v>
      </c>
      <c r="N291" s="42"/>
      <c r="O291" s="42"/>
      <c r="P291" s="187"/>
      <c r="Q291" s="1"/>
      <c r="R291" s="1"/>
      <c r="S291" s="1"/>
      <c r="T291" s="1"/>
      <c r="U291" s="1"/>
      <c r="V291" s="1"/>
      <c r="W291" s="1"/>
      <c r="X291" s="1"/>
    </row>
    <row r="292" spans="1:24" x14ac:dyDescent="0.4">
      <c r="A292" s="338"/>
      <c r="B292" s="350"/>
      <c r="C292" s="351" t="s">
        <v>84</v>
      </c>
      <c r="D292" s="333">
        <f>(D290/D$278)*100</f>
        <v>40.783632503377724</v>
      </c>
      <c r="E292" s="333"/>
      <c r="F292" s="333">
        <f t="shared" ref="F292" si="620">(F290/F$278)*100</f>
        <v>27.516103059581319</v>
      </c>
      <c r="G292" s="333"/>
      <c r="H292" s="333">
        <f t="shared" ref="H292" si="621">(H290/H$278)*100</f>
        <v>42.855049098636968</v>
      </c>
      <c r="I292" s="333"/>
      <c r="J292" s="333">
        <f t="shared" ref="J292:N292" si="622">(J290/J$278)*100</f>
        <v>40.233693756539942</v>
      </c>
      <c r="K292" s="333"/>
      <c r="L292" s="333">
        <f t="shared" ref="L292" si="623">(L290/L$278)*100</f>
        <v>43.684401013391245</v>
      </c>
      <c r="M292" s="333"/>
      <c r="N292" s="333" t="e">
        <f t="shared" si="622"/>
        <v>#DIV/0!</v>
      </c>
      <c r="O292" s="333"/>
      <c r="P292" s="187"/>
      <c r="Q292" s="1"/>
      <c r="R292" s="1"/>
      <c r="S292" s="1"/>
      <c r="T292" s="1"/>
      <c r="U292" s="1"/>
      <c r="V292" s="1"/>
      <c r="W292" s="1"/>
      <c r="X292" s="1"/>
    </row>
    <row r="293" spans="1:24" x14ac:dyDescent="0.4">
      <c r="A293" s="338"/>
      <c r="B293" s="350"/>
      <c r="C293" s="351"/>
      <c r="D293" s="48">
        <f>(D291/D$278)*100</f>
        <v>7.7012159814707593</v>
      </c>
      <c r="E293" s="48">
        <f>(E291/D$278)*100</f>
        <v>33.082416521906964</v>
      </c>
      <c r="F293" s="48">
        <f t="shared" ref="F293" si="624">(F291/F$278)*100</f>
        <v>6.6425120772946862</v>
      </c>
      <c r="G293" s="48">
        <f t="shared" ref="G293" si="625">(G291/F$278)*100</f>
        <v>20.873590982286636</v>
      </c>
      <c r="H293" s="48">
        <f t="shared" ref="H293" si="626">(H291/H$278)*100</f>
        <v>8.5885973911769007</v>
      </c>
      <c r="I293" s="48">
        <f t="shared" ref="I293" si="627">(I291/H$278)*100</f>
        <v>34.266451707460064</v>
      </c>
      <c r="J293" s="48">
        <f t="shared" ref="J293:N293" si="628">(J291/J$278)*100</f>
        <v>8.1792814788978028</v>
      </c>
      <c r="K293" s="48">
        <f t="shared" ref="K293" si="629">(K291/J$278)*100</f>
        <v>32.054412277642136</v>
      </c>
      <c r="L293" s="48">
        <f t="shared" ref="L293" si="630">(L291/L$278)*100</f>
        <v>9.9710459645313065</v>
      </c>
      <c r="M293" s="48">
        <f t="shared" ref="M293" si="631">(M291/L$278)*100</f>
        <v>33.713355048859931</v>
      </c>
      <c r="N293" s="48" t="e">
        <f t="shared" si="628"/>
        <v>#DIV/0!</v>
      </c>
      <c r="O293" s="48" t="e">
        <f t="shared" ref="O293" si="632">(O291/N$278)*100</f>
        <v>#DIV/0!</v>
      </c>
      <c r="P293" s="187"/>
      <c r="Q293" s="1"/>
      <c r="R293" s="1"/>
      <c r="S293" s="1"/>
      <c r="T293" s="1"/>
      <c r="U293" s="1"/>
      <c r="V293" s="1"/>
      <c r="W293" s="1"/>
      <c r="X293" s="1"/>
    </row>
    <row r="294" spans="1:24" x14ac:dyDescent="0.4">
      <c r="A294" s="338"/>
      <c r="B294" s="350" t="s">
        <v>36</v>
      </c>
      <c r="C294" s="355" t="s">
        <v>24</v>
      </c>
      <c r="D294" s="332">
        <f>D295+E295</f>
        <v>437</v>
      </c>
      <c r="E294" s="332"/>
      <c r="F294" s="332">
        <f t="shared" ref="F294" si="633">F295+G295</f>
        <v>93</v>
      </c>
      <c r="G294" s="332"/>
      <c r="H294" s="332">
        <f t="shared" ref="H294" si="634">H295+I295</f>
        <v>324</v>
      </c>
      <c r="I294" s="332"/>
      <c r="J294" s="332">
        <f t="shared" ref="J294" si="635">J295+K295</f>
        <v>302</v>
      </c>
      <c r="K294" s="332"/>
      <c r="L294" s="332">
        <f t="shared" ref="L294" si="636">L295+M295</f>
        <v>357</v>
      </c>
      <c r="M294" s="332"/>
      <c r="N294" s="332">
        <f t="shared" ref="N294" si="637">N295+O295</f>
        <v>0</v>
      </c>
      <c r="O294" s="332"/>
      <c r="P294" s="187"/>
      <c r="Q294" s="1"/>
      <c r="R294" s="1"/>
      <c r="S294" s="1"/>
      <c r="T294" s="1"/>
      <c r="U294" s="1"/>
      <c r="V294" s="1"/>
      <c r="W294" s="1"/>
      <c r="X294" s="1"/>
    </row>
    <row r="295" spans="1:24" x14ac:dyDescent="0.4">
      <c r="A295" s="338"/>
      <c r="B295" s="350"/>
      <c r="C295" s="355"/>
      <c r="D295" s="42">
        <v>125</v>
      </c>
      <c r="E295" s="42">
        <v>312</v>
      </c>
      <c r="F295" s="42">
        <v>44</v>
      </c>
      <c r="G295" s="42">
        <v>49</v>
      </c>
      <c r="H295" s="42">
        <v>92</v>
      </c>
      <c r="I295" s="42">
        <v>232</v>
      </c>
      <c r="J295" s="42">
        <v>89</v>
      </c>
      <c r="K295" s="42">
        <v>213</v>
      </c>
      <c r="L295" s="42">
        <v>109</v>
      </c>
      <c r="M295" s="42">
        <v>248</v>
      </c>
      <c r="N295" s="42"/>
      <c r="O295" s="42"/>
      <c r="P295" s="187"/>
      <c r="Q295" s="1"/>
      <c r="R295" s="1"/>
      <c r="S295" s="1"/>
      <c r="T295" s="1"/>
      <c r="U295" s="1"/>
      <c r="V295" s="1"/>
      <c r="W295" s="1"/>
      <c r="X295" s="1"/>
    </row>
    <row r="296" spans="1:24" x14ac:dyDescent="0.4">
      <c r="A296" s="338"/>
      <c r="B296" s="350"/>
      <c r="C296" s="351" t="s">
        <v>84</v>
      </c>
      <c r="D296" s="333">
        <f>(D294/D$278)*100</f>
        <v>8.4346651225632119</v>
      </c>
      <c r="E296" s="333"/>
      <c r="F296" s="333">
        <f t="shared" ref="F296" si="638">(F294/F$278)*100</f>
        <v>1.8719806763285023</v>
      </c>
      <c r="G296" s="333"/>
      <c r="H296" s="333">
        <f t="shared" ref="H296" si="639">(H294/H$278)*100</f>
        <v>4.7486442913674338</v>
      </c>
      <c r="I296" s="333"/>
      <c r="J296" s="333">
        <f t="shared" ref="J296:N296" si="640">(J294/J$278)*100</f>
        <v>5.2668294384373908</v>
      </c>
      <c r="K296" s="333"/>
      <c r="L296" s="333">
        <f t="shared" ref="L296" si="641">(L294/L$278)*100</f>
        <v>6.460369163952226</v>
      </c>
      <c r="M296" s="333"/>
      <c r="N296" s="333" t="e">
        <f t="shared" si="640"/>
        <v>#DIV/0!</v>
      </c>
      <c r="O296" s="333"/>
      <c r="P296" s="187"/>
      <c r="Q296" s="1"/>
      <c r="R296" s="1"/>
      <c r="S296" s="1"/>
      <c r="T296" s="1"/>
      <c r="U296" s="1"/>
      <c r="V296" s="1"/>
      <c r="W296" s="1"/>
      <c r="X296" s="1"/>
    </row>
    <row r="297" spans="1:24" x14ac:dyDescent="0.4">
      <c r="A297" s="338"/>
      <c r="B297" s="350"/>
      <c r="C297" s="351"/>
      <c r="D297" s="48">
        <f>(D295/D$278)*100</f>
        <v>2.4126616483304382</v>
      </c>
      <c r="E297" s="48">
        <f>(E295/D$278)*100</f>
        <v>6.0220034742327737</v>
      </c>
      <c r="F297" s="48">
        <f t="shared" ref="F297" si="642">(F295/F$278)*100</f>
        <v>0.88566827697262474</v>
      </c>
      <c r="G297" s="48">
        <f t="shared" ref="G297" si="643">(G295/F$278)*100</f>
        <v>0.98631239935587767</v>
      </c>
      <c r="H297" s="48">
        <f t="shared" ref="H297" si="644">(H295/H$278)*100</f>
        <v>1.3483804777956911</v>
      </c>
      <c r="I297" s="48">
        <f t="shared" ref="I297" si="645">(I295/H$278)*100</f>
        <v>3.4002638135717427</v>
      </c>
      <c r="J297" s="48">
        <f t="shared" ref="J297:N297" si="646">(J295/J$278)*100</f>
        <v>1.5521450994070456</v>
      </c>
      <c r="K297" s="48">
        <f t="shared" ref="K297" si="647">(K295/J$278)*100</f>
        <v>3.7146843390303457</v>
      </c>
      <c r="L297" s="48">
        <f t="shared" ref="L297" si="648">(L295/L$278)*100</f>
        <v>1.972493666304741</v>
      </c>
      <c r="M297" s="48">
        <f t="shared" ref="M297" si="649">(M295/L$278)*100</f>
        <v>4.4878754976474848</v>
      </c>
      <c r="N297" s="48" t="e">
        <f t="shared" si="646"/>
        <v>#DIV/0!</v>
      </c>
      <c r="O297" s="48" t="e">
        <f t="shared" ref="O297" si="650">(O295/N$278)*100</f>
        <v>#DIV/0!</v>
      </c>
      <c r="P297" s="187"/>
      <c r="Q297" s="1"/>
      <c r="R297" s="1"/>
      <c r="S297" s="1"/>
      <c r="T297" s="1"/>
      <c r="U297" s="1"/>
      <c r="V297" s="1"/>
      <c r="W297" s="1"/>
      <c r="X297" s="1"/>
    </row>
    <row r="298" spans="1:24" x14ac:dyDescent="0.4">
      <c r="A298" s="387"/>
      <c r="B298" s="356" t="s">
        <v>27</v>
      </c>
      <c r="C298" s="357" t="s">
        <v>24</v>
      </c>
      <c r="D298" s="361">
        <f>D299+E299</f>
        <v>66</v>
      </c>
      <c r="E298" s="361"/>
      <c r="F298" s="361">
        <f t="shared" ref="F298" si="651">F299+G299</f>
        <v>48</v>
      </c>
      <c r="G298" s="361"/>
      <c r="H298" s="361">
        <f t="shared" ref="H298" si="652">H299+I299</f>
        <v>53</v>
      </c>
      <c r="I298" s="361"/>
      <c r="J298" s="361">
        <f t="shared" ref="J298" si="653">J299+K299</f>
        <v>72</v>
      </c>
      <c r="K298" s="361"/>
      <c r="L298" s="361">
        <f t="shared" ref="L298" si="654">L299+M299</f>
        <v>45</v>
      </c>
      <c r="M298" s="361"/>
      <c r="N298" s="361">
        <f t="shared" ref="N298" si="655">N299+O299</f>
        <v>0</v>
      </c>
      <c r="O298" s="361"/>
      <c r="P298" s="187"/>
      <c r="Q298" s="1"/>
      <c r="R298" s="1"/>
      <c r="S298" s="1"/>
      <c r="T298" s="1"/>
      <c r="U298" s="1"/>
      <c r="V298" s="1"/>
      <c r="W298" s="1"/>
      <c r="X298" s="1"/>
    </row>
    <row r="299" spans="1:24" x14ac:dyDescent="0.4">
      <c r="A299" s="387"/>
      <c r="B299" s="356"/>
      <c r="C299" s="357"/>
      <c r="D299" s="39">
        <v>16</v>
      </c>
      <c r="E299" s="39">
        <v>50</v>
      </c>
      <c r="F299" s="39">
        <v>13</v>
      </c>
      <c r="G299" s="39">
        <v>35</v>
      </c>
      <c r="H299" s="39">
        <v>17</v>
      </c>
      <c r="I299" s="39">
        <v>36</v>
      </c>
      <c r="J299" s="39">
        <v>26</v>
      </c>
      <c r="K299" s="39">
        <v>46</v>
      </c>
      <c r="L299" s="39">
        <v>19</v>
      </c>
      <c r="M299" s="39">
        <v>26</v>
      </c>
      <c r="N299" s="39"/>
      <c r="O299" s="39"/>
      <c r="P299" s="187"/>
      <c r="Q299" s="1"/>
      <c r="R299" s="1"/>
      <c r="S299" s="1"/>
      <c r="T299" s="1"/>
      <c r="U299" s="1"/>
      <c r="V299" s="1"/>
      <c r="W299" s="1"/>
      <c r="X299" s="1"/>
    </row>
    <row r="300" spans="1:24" x14ac:dyDescent="0.4">
      <c r="A300" s="387"/>
      <c r="B300" s="356"/>
      <c r="C300" s="372" t="s">
        <v>84</v>
      </c>
      <c r="D300" s="358">
        <f>(D298/D$278)*100</f>
        <v>1.2738853503184715</v>
      </c>
      <c r="E300" s="358"/>
      <c r="F300" s="358">
        <f t="shared" ref="F300" si="656">(F298/F$278)*100</f>
        <v>0.96618357487922701</v>
      </c>
      <c r="G300" s="358"/>
      <c r="H300" s="358">
        <f t="shared" ref="H300" si="657">(H298/H$278)*100</f>
        <v>0.77678440568664819</v>
      </c>
      <c r="I300" s="358"/>
      <c r="J300" s="358">
        <f t="shared" ref="J300:N300" si="658">(J298/J$278)*100</f>
        <v>1.2556679455877224</v>
      </c>
      <c r="K300" s="358"/>
      <c r="L300" s="358">
        <f t="shared" ref="L300" si="659">(L298/L$278)*100</f>
        <v>0.81433224755700329</v>
      </c>
      <c r="M300" s="358"/>
      <c r="N300" s="358" t="e">
        <f t="shared" si="658"/>
        <v>#DIV/0!</v>
      </c>
      <c r="O300" s="358"/>
      <c r="P300" s="187"/>
      <c r="Q300" s="1"/>
      <c r="R300" s="1"/>
      <c r="S300" s="1"/>
      <c r="T300" s="1"/>
      <c r="U300" s="1"/>
      <c r="V300" s="1"/>
      <c r="W300" s="1"/>
      <c r="X300" s="1"/>
    </row>
    <row r="301" spans="1:24" x14ac:dyDescent="0.4">
      <c r="A301" s="387"/>
      <c r="B301" s="356"/>
      <c r="C301" s="372"/>
      <c r="D301" s="45">
        <f>(D299/D$278)*100</f>
        <v>0.30882069098629605</v>
      </c>
      <c r="E301" s="45">
        <f>(E299/D$278)*100</f>
        <v>0.96506465933217533</v>
      </c>
      <c r="F301" s="45">
        <f t="shared" ref="F301" si="660">(F299/F$278)*100</f>
        <v>0.26167471819645732</v>
      </c>
      <c r="G301" s="45">
        <f t="shared" ref="G301" si="661">(G299/F$278)*100</f>
        <v>0.70450885668276975</v>
      </c>
      <c r="H301" s="45">
        <f t="shared" ref="H301" si="662">(H299/H$278)*100</f>
        <v>0.24915726220137768</v>
      </c>
      <c r="I301" s="45">
        <f t="shared" ref="I301" si="663">(I299/H$278)*100</f>
        <v>0.5276271434852704</v>
      </c>
      <c r="J301" s="45">
        <f t="shared" ref="J301:N301" si="664">(J299/J$278)*100</f>
        <v>0.4534356470177886</v>
      </c>
      <c r="K301" s="45">
        <f t="shared" ref="K301" si="665">(K299/J$278)*100</f>
        <v>0.80223229856993361</v>
      </c>
      <c r="L301" s="45">
        <f t="shared" ref="L301" si="666">(L299/L$278)*100</f>
        <v>0.34382917119073469</v>
      </c>
      <c r="M301" s="45">
        <f t="shared" ref="M301" si="667">(M299/L$278)*100</f>
        <v>0.47050307636626859</v>
      </c>
      <c r="N301" s="45" t="e">
        <f t="shared" si="664"/>
        <v>#DIV/0!</v>
      </c>
      <c r="O301" s="45" t="e">
        <f t="shared" ref="O301" si="668">(O299/N$278)*100</f>
        <v>#DIV/0!</v>
      </c>
      <c r="P301" s="187"/>
      <c r="Q301" s="1"/>
      <c r="R301" s="1"/>
      <c r="S301" s="1"/>
      <c r="T301" s="1"/>
      <c r="U301" s="1"/>
      <c r="V301" s="1"/>
      <c r="W301" s="1"/>
      <c r="X301" s="1"/>
    </row>
    <row r="302" spans="1:24" x14ac:dyDescent="0.4">
      <c r="A302" s="338"/>
      <c r="B302" s="350" t="s">
        <v>34</v>
      </c>
      <c r="C302" s="355" t="s">
        <v>24</v>
      </c>
      <c r="D302" s="332">
        <f>D303+E303</f>
        <v>29</v>
      </c>
      <c r="E302" s="332"/>
      <c r="F302" s="332">
        <f t="shared" ref="F302" si="669">F303+G303</f>
        <v>37</v>
      </c>
      <c r="G302" s="332"/>
      <c r="H302" s="332">
        <f t="shared" ref="H302" si="670">H303+I303</f>
        <v>24</v>
      </c>
      <c r="I302" s="332"/>
      <c r="J302" s="332">
        <f t="shared" ref="J302" si="671">J303+K303</f>
        <v>33</v>
      </c>
      <c r="K302" s="332"/>
      <c r="L302" s="332">
        <f t="shared" ref="L302" si="672">L303+M303</f>
        <v>19</v>
      </c>
      <c r="M302" s="332"/>
      <c r="N302" s="332">
        <f t="shared" ref="N302" si="673">N303+O303</f>
        <v>0</v>
      </c>
      <c r="O302" s="332"/>
      <c r="P302" s="187"/>
      <c r="Q302" s="1"/>
      <c r="R302" s="1"/>
      <c r="S302" s="1"/>
      <c r="T302" s="1"/>
      <c r="U302" s="1"/>
      <c r="V302" s="1"/>
      <c r="W302" s="1"/>
      <c r="X302" s="1"/>
    </row>
    <row r="303" spans="1:24" x14ac:dyDescent="0.4">
      <c r="A303" s="338"/>
      <c r="B303" s="350"/>
      <c r="C303" s="355"/>
      <c r="D303" s="42">
        <v>7</v>
      </c>
      <c r="E303" s="42">
        <v>22</v>
      </c>
      <c r="F303" s="42">
        <v>10</v>
      </c>
      <c r="G303" s="42">
        <v>27</v>
      </c>
      <c r="H303" s="42">
        <v>9</v>
      </c>
      <c r="I303" s="42">
        <v>15</v>
      </c>
      <c r="J303" s="42">
        <v>14</v>
      </c>
      <c r="K303" s="42">
        <v>19</v>
      </c>
      <c r="L303" s="42">
        <v>7</v>
      </c>
      <c r="M303" s="42">
        <v>12</v>
      </c>
      <c r="N303" s="42"/>
      <c r="O303" s="42"/>
      <c r="P303" s="187"/>
      <c r="Q303" s="1"/>
      <c r="R303" s="1"/>
      <c r="S303" s="1"/>
      <c r="T303" s="1"/>
      <c r="U303" s="1"/>
      <c r="V303" s="1"/>
      <c r="W303" s="1"/>
      <c r="X303" s="1"/>
    </row>
    <row r="304" spans="1:24" x14ac:dyDescent="0.4">
      <c r="A304" s="338"/>
      <c r="B304" s="350"/>
      <c r="C304" s="351" t="s">
        <v>84</v>
      </c>
      <c r="D304" s="333">
        <f>(D302/D$278)*100</f>
        <v>0.55973750241266162</v>
      </c>
      <c r="E304" s="333"/>
      <c r="F304" s="333">
        <f t="shared" ref="F304" si="674">(F302/F$278)*100</f>
        <v>0.74476650563607083</v>
      </c>
      <c r="G304" s="333"/>
      <c r="H304" s="333">
        <f t="shared" ref="H304" si="675">(H302/H$278)*100</f>
        <v>0.3517514289901803</v>
      </c>
      <c r="I304" s="333"/>
      <c r="J304" s="333">
        <f t="shared" ref="J304:N304" si="676">(J302/J$278)*100</f>
        <v>0.57551447506103948</v>
      </c>
      <c r="K304" s="333"/>
      <c r="L304" s="333">
        <f t="shared" ref="L304" si="677">(L302/L$278)*100</f>
        <v>0.34382917119073469</v>
      </c>
      <c r="M304" s="333"/>
      <c r="N304" s="333" t="e">
        <f t="shared" si="676"/>
        <v>#DIV/0!</v>
      </c>
      <c r="O304" s="333"/>
      <c r="P304" s="187"/>
      <c r="Q304" s="1"/>
      <c r="R304" s="1"/>
      <c r="S304" s="1"/>
      <c r="T304" s="1"/>
      <c r="U304" s="1"/>
      <c r="V304" s="1"/>
      <c r="W304" s="1"/>
      <c r="X304" s="1"/>
    </row>
    <row r="305" spans="1:24" x14ac:dyDescent="0.4">
      <c r="A305" s="338"/>
      <c r="B305" s="350"/>
      <c r="C305" s="351"/>
      <c r="D305" s="48">
        <f>(D303/D$278)*100</f>
        <v>0.13510905230650455</v>
      </c>
      <c r="E305" s="48">
        <f>(E303/D$278)*100</f>
        <v>0.42462845010615713</v>
      </c>
      <c r="F305" s="48">
        <f t="shared" ref="F305" si="678">(F303/F$278)*100</f>
        <v>0.20128824476650561</v>
      </c>
      <c r="G305" s="48">
        <f t="shared" ref="G305" si="679">(G303/F$278)*100</f>
        <v>0.54347826086956519</v>
      </c>
      <c r="H305" s="48">
        <f t="shared" ref="H305" si="680">(H303/H$278)*100</f>
        <v>0.1319067858713176</v>
      </c>
      <c r="I305" s="48">
        <f t="shared" ref="I305" si="681">(I303/H$278)*100</f>
        <v>0.21984464311886268</v>
      </c>
      <c r="J305" s="48">
        <f t="shared" ref="J305:N305" si="682">(J303/J$278)*100</f>
        <v>0.24415765608650158</v>
      </c>
      <c r="K305" s="48">
        <f t="shared" ref="K305" si="683">(K303/J$278)*100</f>
        <v>0.33135681897453784</v>
      </c>
      <c r="L305" s="48">
        <f t="shared" ref="L305" si="684">(L303/L$278)*100</f>
        <v>0.12667390517553384</v>
      </c>
      <c r="M305" s="48">
        <f t="shared" ref="M305" si="685">(M303/L$278)*100</f>
        <v>0.21715526601520088</v>
      </c>
      <c r="N305" s="48" t="e">
        <f t="shared" si="682"/>
        <v>#DIV/0!</v>
      </c>
      <c r="O305" s="48" t="e">
        <f t="shared" ref="O305" si="686">(O303/N$278)*100</f>
        <v>#DIV/0!</v>
      </c>
      <c r="P305" s="187"/>
      <c r="Q305" s="1"/>
      <c r="R305" s="1"/>
      <c r="S305" s="1"/>
      <c r="T305" s="1"/>
      <c r="U305" s="1"/>
      <c r="V305" s="1"/>
      <c r="W305" s="1"/>
      <c r="X305" s="1"/>
    </row>
    <row r="306" spans="1:24" x14ac:dyDescent="0.4">
      <c r="A306" s="338"/>
      <c r="B306" s="350" t="s">
        <v>35</v>
      </c>
      <c r="C306" s="355" t="s">
        <v>24</v>
      </c>
      <c r="D306" s="332">
        <f>D307+E307</f>
        <v>35</v>
      </c>
      <c r="E306" s="332"/>
      <c r="F306" s="332">
        <f t="shared" ref="F306" si="687">F307+G307</f>
        <v>10</v>
      </c>
      <c r="G306" s="332"/>
      <c r="H306" s="332">
        <f t="shared" ref="H306" si="688">H307+I307</f>
        <v>27</v>
      </c>
      <c r="I306" s="332"/>
      <c r="J306" s="332">
        <f t="shared" ref="J306" si="689">J307+K307</f>
        <v>38</v>
      </c>
      <c r="K306" s="332"/>
      <c r="L306" s="332">
        <f t="shared" ref="L306" si="690">L307+M307</f>
        <v>24</v>
      </c>
      <c r="M306" s="332"/>
      <c r="N306" s="332">
        <f t="shared" ref="N306" si="691">N307+O307</f>
        <v>0</v>
      </c>
      <c r="O306" s="332"/>
      <c r="P306" s="187"/>
      <c r="Q306" s="1"/>
      <c r="R306" s="1"/>
      <c r="S306" s="1"/>
      <c r="T306" s="1"/>
      <c r="U306" s="1"/>
      <c r="V306" s="1"/>
      <c r="W306" s="1"/>
      <c r="X306" s="1"/>
    </row>
    <row r="307" spans="1:24" x14ac:dyDescent="0.4">
      <c r="A307" s="338"/>
      <c r="B307" s="350"/>
      <c r="C307" s="355"/>
      <c r="D307" s="42">
        <v>9</v>
      </c>
      <c r="E307" s="42">
        <v>26</v>
      </c>
      <c r="F307" s="42">
        <v>2</v>
      </c>
      <c r="G307" s="42">
        <v>8</v>
      </c>
      <c r="H307" s="42">
        <v>6</v>
      </c>
      <c r="I307" s="42">
        <v>21</v>
      </c>
      <c r="J307" s="42">
        <v>11</v>
      </c>
      <c r="K307" s="42">
        <v>27</v>
      </c>
      <c r="L307" s="42">
        <v>10</v>
      </c>
      <c r="M307" s="42">
        <v>14</v>
      </c>
      <c r="N307" s="42"/>
      <c r="O307" s="42"/>
      <c r="P307" s="187"/>
      <c r="Q307" s="1"/>
      <c r="R307" s="1"/>
      <c r="S307" s="1"/>
      <c r="T307" s="1"/>
      <c r="U307" s="1"/>
      <c r="V307" s="1"/>
      <c r="W307" s="1"/>
      <c r="X307" s="1"/>
    </row>
    <row r="308" spans="1:24" x14ac:dyDescent="0.4">
      <c r="A308" s="338"/>
      <c r="B308" s="350"/>
      <c r="C308" s="351" t="s">
        <v>84</v>
      </c>
      <c r="D308" s="333">
        <f>(D306/D$278)*100</f>
        <v>0.6755452615325227</v>
      </c>
      <c r="E308" s="333"/>
      <c r="F308" s="333">
        <f t="shared" ref="F308" si="692">(F306/F$278)*100</f>
        <v>0.20128824476650561</v>
      </c>
      <c r="G308" s="333"/>
      <c r="H308" s="333">
        <f t="shared" ref="H308" si="693">(H306/H$278)*100</f>
        <v>0.3957203576139528</v>
      </c>
      <c r="I308" s="333"/>
      <c r="J308" s="333">
        <f t="shared" ref="J308:N308" si="694">(J306/J$278)*100</f>
        <v>0.66271363794907567</v>
      </c>
      <c r="K308" s="333"/>
      <c r="L308" s="333">
        <f t="shared" ref="L308" si="695">(L306/L$278)*100</f>
        <v>0.43431053203040176</v>
      </c>
      <c r="M308" s="333"/>
      <c r="N308" s="333" t="e">
        <f t="shared" si="694"/>
        <v>#DIV/0!</v>
      </c>
      <c r="O308" s="333"/>
      <c r="P308" s="187"/>
      <c r="Q308" s="1"/>
      <c r="R308" s="1"/>
      <c r="S308" s="1"/>
      <c r="T308" s="1"/>
      <c r="U308" s="1"/>
      <c r="V308" s="1"/>
      <c r="W308" s="1"/>
      <c r="X308" s="1"/>
    </row>
    <row r="309" spans="1:24" x14ac:dyDescent="0.4">
      <c r="A309" s="338"/>
      <c r="B309" s="350"/>
      <c r="C309" s="351"/>
      <c r="D309" s="48">
        <f>(D307/D$278)*100</f>
        <v>0.17371163867979156</v>
      </c>
      <c r="E309" s="48">
        <f>(E307/D$278)*100</f>
        <v>0.50183362285273114</v>
      </c>
      <c r="F309" s="48">
        <f t="shared" ref="F309" si="696">(F307/F$278)*100</f>
        <v>4.0257648953301126E-2</v>
      </c>
      <c r="G309" s="48">
        <f t="shared" ref="G309" si="697">(G307/F$278)*100</f>
        <v>0.1610305958132045</v>
      </c>
      <c r="H309" s="48">
        <f t="shared" ref="H309" si="698">(H307/H$278)*100</f>
        <v>8.7937857247545076E-2</v>
      </c>
      <c r="I309" s="48">
        <f t="shared" ref="I309" si="699">(I307/H$278)*100</f>
        <v>0.30778250036640775</v>
      </c>
      <c r="J309" s="48">
        <f t="shared" ref="J309:N309" si="700">(J307/J$278)*100</f>
        <v>0.19183815835367982</v>
      </c>
      <c r="K309" s="48">
        <f t="shared" ref="K309" si="701">(K307/J$278)*100</f>
        <v>0.47087547959539588</v>
      </c>
      <c r="L309" s="48">
        <f t="shared" ref="L309" si="702">(L307/L$278)*100</f>
        <v>0.18096272167933405</v>
      </c>
      <c r="M309" s="48">
        <f t="shared" ref="M309" si="703">(M307/L$278)*100</f>
        <v>0.25334781035106768</v>
      </c>
      <c r="N309" s="48" t="e">
        <f t="shared" si="700"/>
        <v>#DIV/0!</v>
      </c>
      <c r="O309" s="48" t="e">
        <f t="shared" ref="O309" si="704">(O307/N$278)*100</f>
        <v>#DIV/0!</v>
      </c>
      <c r="P309" s="187"/>
      <c r="Q309" s="1"/>
      <c r="R309" s="1"/>
      <c r="S309" s="1"/>
      <c r="T309" s="1"/>
      <c r="U309" s="1"/>
      <c r="V309" s="1"/>
      <c r="W309" s="1"/>
      <c r="X309" s="1"/>
    </row>
    <row r="310" spans="1:24" x14ac:dyDescent="0.4">
      <c r="A310" s="338"/>
      <c r="B310" s="350" t="s">
        <v>36</v>
      </c>
      <c r="C310" s="355" t="s">
        <v>24</v>
      </c>
      <c r="D310" s="332">
        <f>D311+E311</f>
        <v>2</v>
      </c>
      <c r="E310" s="332"/>
      <c r="F310" s="332">
        <f t="shared" ref="F310" si="705">F311+G311</f>
        <v>1</v>
      </c>
      <c r="G310" s="332"/>
      <c r="H310" s="332">
        <f t="shared" ref="H310" si="706">H311+I311</f>
        <v>2</v>
      </c>
      <c r="I310" s="332"/>
      <c r="J310" s="332">
        <f t="shared" ref="J310" si="707">J311+K311</f>
        <v>1</v>
      </c>
      <c r="K310" s="332"/>
      <c r="L310" s="332">
        <f t="shared" ref="L310" si="708">L311+M311</f>
        <v>2</v>
      </c>
      <c r="M310" s="332"/>
      <c r="N310" s="332">
        <f t="shared" ref="N310" si="709">N311+O311</f>
        <v>0</v>
      </c>
      <c r="O310" s="332"/>
      <c r="P310" s="187"/>
      <c r="Q310" s="1"/>
      <c r="R310" s="1"/>
      <c r="S310" s="1"/>
      <c r="T310" s="1"/>
      <c r="U310" s="1"/>
      <c r="V310" s="1"/>
      <c r="W310" s="1"/>
      <c r="X310" s="1"/>
    </row>
    <row r="311" spans="1:24" x14ac:dyDescent="0.4">
      <c r="A311" s="338"/>
      <c r="B311" s="350"/>
      <c r="C311" s="355"/>
      <c r="D311" s="42">
        <v>0</v>
      </c>
      <c r="E311" s="42">
        <v>2</v>
      </c>
      <c r="F311" s="42">
        <v>1</v>
      </c>
      <c r="G311" s="42">
        <v>0</v>
      </c>
      <c r="H311" s="42">
        <v>2</v>
      </c>
      <c r="I311" s="42">
        <v>0</v>
      </c>
      <c r="J311" s="42">
        <v>1</v>
      </c>
      <c r="K311" s="42">
        <v>0</v>
      </c>
      <c r="L311" s="42">
        <v>2</v>
      </c>
      <c r="M311" s="42">
        <v>0</v>
      </c>
      <c r="N311" s="42"/>
      <c r="O311" s="42"/>
      <c r="P311" s="187"/>
      <c r="Q311" s="1"/>
      <c r="R311" s="1"/>
      <c r="S311" s="1"/>
      <c r="T311" s="1"/>
      <c r="U311" s="1"/>
      <c r="V311" s="1"/>
      <c r="W311" s="1"/>
      <c r="X311" s="1"/>
    </row>
    <row r="312" spans="1:24" x14ac:dyDescent="0.4">
      <c r="A312" s="338"/>
      <c r="B312" s="350"/>
      <c r="C312" s="351" t="s">
        <v>84</v>
      </c>
      <c r="D312" s="333">
        <f>(D310/D$278)*100</f>
        <v>3.8602586373287007E-2</v>
      </c>
      <c r="E312" s="333"/>
      <c r="F312" s="333">
        <f t="shared" ref="F312" si="710">(F310/F$278)*100</f>
        <v>2.0128824476650563E-2</v>
      </c>
      <c r="G312" s="333"/>
      <c r="H312" s="333">
        <f t="shared" ref="H312" si="711">(H310/H$278)*100</f>
        <v>2.9312619082515021E-2</v>
      </c>
      <c r="I312" s="333"/>
      <c r="J312" s="333">
        <f t="shared" ref="J312:N312" si="712">(J310/J$278)*100</f>
        <v>1.7439832577607256E-2</v>
      </c>
      <c r="K312" s="333"/>
      <c r="L312" s="333">
        <f t="shared" ref="L312" si="713">(L310/L$278)*100</f>
        <v>3.6192544335866814E-2</v>
      </c>
      <c r="M312" s="333"/>
      <c r="N312" s="333" t="e">
        <f t="shared" si="712"/>
        <v>#DIV/0!</v>
      </c>
      <c r="O312" s="333"/>
      <c r="P312" s="187"/>
      <c r="Q312" s="1"/>
      <c r="R312" s="1"/>
      <c r="S312" s="1"/>
      <c r="T312" s="1"/>
      <c r="U312" s="1"/>
      <c r="V312" s="1"/>
      <c r="W312" s="1"/>
      <c r="X312" s="1"/>
    </row>
    <row r="313" spans="1:24" x14ac:dyDescent="0.4">
      <c r="A313" s="338"/>
      <c r="B313" s="350"/>
      <c r="C313" s="351"/>
      <c r="D313" s="48">
        <f>(D311/D$278)*100</f>
        <v>0</v>
      </c>
      <c r="E313" s="48">
        <f>(E311/D$278)*100</f>
        <v>3.8602586373287007E-2</v>
      </c>
      <c r="F313" s="48">
        <f t="shared" ref="F313" si="714">(F311/F$278)*100</f>
        <v>2.0128824476650563E-2</v>
      </c>
      <c r="G313" s="48">
        <f t="shared" ref="G313" si="715">(G311/F$278)*100</f>
        <v>0</v>
      </c>
      <c r="H313" s="48">
        <f t="shared" ref="H313" si="716">(H311/H$278)*100</f>
        <v>2.9312619082515021E-2</v>
      </c>
      <c r="I313" s="48">
        <f t="shared" ref="I313" si="717">(I311/H$278)*100</f>
        <v>0</v>
      </c>
      <c r="J313" s="48">
        <f t="shared" ref="J313:N313" si="718">(J311/J$278)*100</f>
        <v>1.7439832577607256E-2</v>
      </c>
      <c r="K313" s="48">
        <f t="shared" ref="K313" si="719">(K311/J$278)*100</f>
        <v>0</v>
      </c>
      <c r="L313" s="48">
        <f t="shared" ref="L313" si="720">(L311/L$278)*100</f>
        <v>3.6192544335866814E-2</v>
      </c>
      <c r="M313" s="48">
        <f t="shared" ref="M313" si="721">(M311/L$278)*100</f>
        <v>0</v>
      </c>
      <c r="N313" s="48" t="e">
        <f t="shared" si="718"/>
        <v>#DIV/0!</v>
      </c>
      <c r="O313" s="48" t="e">
        <f t="shared" ref="O313" si="722">(O311/N$278)*100</f>
        <v>#DIV/0!</v>
      </c>
      <c r="P313" s="187"/>
      <c r="Q313" s="1"/>
      <c r="R313" s="1"/>
      <c r="S313" s="1"/>
      <c r="T313" s="1"/>
      <c r="U313" s="1"/>
      <c r="V313" s="1"/>
      <c r="W313" s="1"/>
      <c r="X313" s="1"/>
    </row>
    <row r="314" spans="1:24" x14ac:dyDescent="0.4">
      <c r="A314" s="388"/>
      <c r="B314" s="374" t="s">
        <v>85</v>
      </c>
      <c r="C314" s="366" t="s">
        <v>24</v>
      </c>
      <c r="D314" s="363">
        <f>D315+E315</f>
        <v>3660</v>
      </c>
      <c r="E314" s="363"/>
      <c r="F314" s="363">
        <f t="shared" ref="F314" si="723">F315+G315</f>
        <v>4079</v>
      </c>
      <c r="G314" s="363"/>
      <c r="H314" s="363">
        <f t="shared" ref="H314" si="724">H315+I315</f>
        <v>5507</v>
      </c>
      <c r="I314" s="363"/>
      <c r="J314" s="363">
        <f t="shared" ref="J314" si="725">J315+K315</f>
        <v>5017</v>
      </c>
      <c r="K314" s="363"/>
      <c r="L314" s="363">
        <f t="shared" ref="L314" si="726">L315+M315</f>
        <v>4378</v>
      </c>
      <c r="M314" s="363"/>
      <c r="N314" s="363">
        <f t="shared" ref="N314" si="727">N315+O315</f>
        <v>0</v>
      </c>
      <c r="O314" s="363"/>
      <c r="P314" s="187"/>
      <c r="Q314" s="1"/>
      <c r="R314" s="1"/>
      <c r="S314" s="1"/>
      <c r="T314" s="1"/>
      <c r="U314" s="1"/>
      <c r="V314" s="1"/>
      <c r="W314" s="1"/>
      <c r="X314" s="1"/>
    </row>
    <row r="315" spans="1:24" x14ac:dyDescent="0.4">
      <c r="A315" s="388"/>
      <c r="B315" s="374"/>
      <c r="C315" s="366"/>
      <c r="D315" s="50">
        <v>599</v>
      </c>
      <c r="E315" s="50">
        <v>3061</v>
      </c>
      <c r="F315" s="50">
        <v>692</v>
      </c>
      <c r="G315" s="50">
        <v>3387</v>
      </c>
      <c r="H315" s="50">
        <v>923</v>
      </c>
      <c r="I315" s="50">
        <v>4584</v>
      </c>
      <c r="J315" s="50">
        <v>853</v>
      </c>
      <c r="K315" s="50">
        <v>4164</v>
      </c>
      <c r="L315" s="50">
        <v>711</v>
      </c>
      <c r="M315" s="50">
        <v>3667</v>
      </c>
      <c r="N315" s="50"/>
      <c r="O315" s="50"/>
      <c r="P315" s="187"/>
      <c r="Q315" s="1"/>
      <c r="R315" s="1"/>
      <c r="S315" s="1"/>
      <c r="T315" s="1"/>
      <c r="U315" s="1"/>
      <c r="V315" s="1"/>
      <c r="W315" s="1"/>
      <c r="X315" s="1"/>
    </row>
    <row r="316" spans="1:24" x14ac:dyDescent="0.4">
      <c r="A316" s="388"/>
      <c r="B316" s="374"/>
      <c r="C316" s="375" t="s">
        <v>39</v>
      </c>
      <c r="D316" s="362">
        <f>(D314/D$8)*100</f>
        <v>11.76584048606423</v>
      </c>
      <c r="E316" s="362"/>
      <c r="F316" s="362">
        <f>(F314/F$8)*100</f>
        <v>13.066598327834193</v>
      </c>
      <c r="G316" s="362"/>
      <c r="H316" s="362">
        <f>(H314/H$8)*100</f>
        <v>16.480622474936403</v>
      </c>
      <c r="I316" s="362"/>
      <c r="J316" s="362">
        <f>(J314/J$8)*100</f>
        <v>13.806103635212857</v>
      </c>
      <c r="K316" s="362"/>
      <c r="L316" s="362">
        <f>(L314/L$8)*100</f>
        <v>11.834351516462128</v>
      </c>
      <c r="M316" s="362"/>
      <c r="N316" s="362" t="e">
        <f>(N314/N$8)*100</f>
        <v>#DIV/0!</v>
      </c>
      <c r="O316" s="362"/>
      <c r="P316" s="187"/>
      <c r="Q316" s="1"/>
      <c r="R316" s="1"/>
      <c r="S316" s="1"/>
      <c r="T316" s="1"/>
      <c r="U316" s="1"/>
      <c r="V316" s="1"/>
      <c r="W316" s="1"/>
      <c r="X316" s="1"/>
    </row>
    <row r="317" spans="1:24" x14ac:dyDescent="0.4">
      <c r="A317" s="388"/>
      <c r="B317" s="374"/>
      <c r="C317" s="375"/>
      <c r="D317" s="51">
        <f>(D315/D$8)*100</f>
        <v>1.9256115986755393</v>
      </c>
      <c r="E317" s="51">
        <f>(E315/D$8)*100</f>
        <v>9.8402288873886903</v>
      </c>
      <c r="F317" s="51">
        <f>(F315/F$8)*100</f>
        <v>2.2167408783675562</v>
      </c>
      <c r="G317" s="51">
        <f>(G315/F$8)*100</f>
        <v>10.849857449466636</v>
      </c>
      <c r="H317" s="51">
        <f>(H315/H$8)*100</f>
        <v>2.7622325303007633</v>
      </c>
      <c r="I317" s="51">
        <f>(I315/H$8)*100</f>
        <v>13.718389944635643</v>
      </c>
      <c r="J317" s="51">
        <f>(J315/J$8)*100</f>
        <v>2.3473403230688792</v>
      </c>
      <c r="K317" s="51">
        <f>(K315/J$8)*100</f>
        <v>11.458763312143978</v>
      </c>
      <c r="L317" s="51">
        <f>(L315/L$8)*100</f>
        <v>1.9219332864788885</v>
      </c>
      <c r="M317" s="51">
        <f>(M315/L$8)*100</f>
        <v>9.9124182299832402</v>
      </c>
      <c r="N317" s="51" t="e">
        <f>(N315/N$8)*100</f>
        <v>#DIV/0!</v>
      </c>
      <c r="O317" s="51" t="e">
        <f>(O315/N$8)*100</f>
        <v>#DIV/0!</v>
      </c>
      <c r="P317" s="187"/>
      <c r="Q317" s="1"/>
      <c r="R317" s="1"/>
      <c r="S317" s="1"/>
      <c r="T317" s="1"/>
      <c r="U317" s="1"/>
      <c r="V317" s="1"/>
      <c r="W317" s="1"/>
      <c r="X317" s="1"/>
    </row>
    <row r="318" spans="1:24" x14ac:dyDescent="0.4">
      <c r="A318" s="387"/>
      <c r="B318" s="356" t="s">
        <v>26</v>
      </c>
      <c r="C318" s="357" t="s">
        <v>24</v>
      </c>
      <c r="D318" s="361">
        <f>D319+E319</f>
        <v>3602</v>
      </c>
      <c r="E318" s="361"/>
      <c r="F318" s="361">
        <f t="shared" ref="F318" si="728">F319+G319</f>
        <v>4046</v>
      </c>
      <c r="G318" s="361"/>
      <c r="H318" s="361">
        <f t="shared" ref="H318" si="729">H319+I319</f>
        <v>5465</v>
      </c>
      <c r="I318" s="361"/>
      <c r="J318" s="361">
        <f t="shared" ref="J318" si="730">J319+K319</f>
        <v>4948</v>
      </c>
      <c r="K318" s="361"/>
      <c r="L318" s="361">
        <f t="shared" ref="L318" si="731">L319+M319</f>
        <v>4340</v>
      </c>
      <c r="M318" s="361"/>
      <c r="N318" s="361">
        <f t="shared" ref="N318" si="732">N319+O319</f>
        <v>0</v>
      </c>
      <c r="O318" s="361"/>
      <c r="P318" s="187"/>
      <c r="Q318" s="1"/>
      <c r="R318" s="1"/>
      <c r="S318" s="1"/>
      <c r="T318" s="1"/>
      <c r="U318" s="1"/>
      <c r="V318" s="1"/>
      <c r="W318" s="1"/>
      <c r="X318" s="1"/>
    </row>
    <row r="319" spans="1:24" x14ac:dyDescent="0.4">
      <c r="A319" s="387"/>
      <c r="B319" s="356"/>
      <c r="C319" s="357"/>
      <c r="D319" s="39">
        <v>586</v>
      </c>
      <c r="E319" s="39">
        <v>3016</v>
      </c>
      <c r="F319" s="39">
        <v>683</v>
      </c>
      <c r="G319" s="39">
        <v>3363</v>
      </c>
      <c r="H319" s="39">
        <v>909</v>
      </c>
      <c r="I319" s="39">
        <v>4556</v>
      </c>
      <c r="J319" s="39">
        <v>829</v>
      </c>
      <c r="K319" s="39">
        <v>4119</v>
      </c>
      <c r="L319" s="39">
        <v>696</v>
      </c>
      <c r="M319" s="39">
        <v>3644</v>
      </c>
      <c r="N319" s="39"/>
      <c r="O319" s="39"/>
      <c r="P319" s="187"/>
      <c r="Q319" s="1"/>
      <c r="R319" s="1"/>
      <c r="S319" s="1"/>
      <c r="T319" s="1"/>
      <c r="U319" s="1"/>
      <c r="V319" s="1"/>
      <c r="W319" s="1"/>
      <c r="X319" s="1"/>
    </row>
    <row r="320" spans="1:24" x14ac:dyDescent="0.4">
      <c r="A320" s="387"/>
      <c r="B320" s="356"/>
      <c r="C320" s="372" t="s">
        <v>86</v>
      </c>
      <c r="D320" s="358">
        <f>(D318/D$314)*100</f>
        <v>98.415300546448094</v>
      </c>
      <c r="E320" s="358"/>
      <c r="F320" s="358">
        <f t="shared" ref="F320" si="733">(F318/F$314)*100</f>
        <v>99.190978180926706</v>
      </c>
      <c r="G320" s="358"/>
      <c r="H320" s="358">
        <f t="shared" ref="H320" si="734">(H318/H$314)*100</f>
        <v>99.237334301797702</v>
      </c>
      <c r="I320" s="358"/>
      <c r="J320" s="358">
        <f t="shared" ref="J320" si="735">(J318/J$314)*100</f>
        <v>98.62467610125573</v>
      </c>
      <c r="K320" s="358"/>
      <c r="L320" s="358">
        <f t="shared" ref="L320:N320" si="736">(L318/L$314)*100</f>
        <v>99.132023755139329</v>
      </c>
      <c r="M320" s="358"/>
      <c r="N320" s="358" t="e">
        <f t="shared" si="736"/>
        <v>#DIV/0!</v>
      </c>
      <c r="O320" s="358"/>
      <c r="P320" s="187"/>
      <c r="Q320" s="1"/>
      <c r="R320" s="1"/>
      <c r="S320" s="1"/>
      <c r="T320" s="1"/>
      <c r="U320" s="1"/>
      <c r="V320" s="1"/>
      <c r="W320" s="1"/>
      <c r="X320" s="1"/>
    </row>
    <row r="321" spans="1:24" x14ac:dyDescent="0.4">
      <c r="A321" s="387"/>
      <c r="B321" s="356"/>
      <c r="C321" s="372"/>
      <c r="D321" s="45">
        <f>(D319/D$314)*100</f>
        <v>16.010928961748633</v>
      </c>
      <c r="E321" s="45">
        <f>(E319/D$314)*100</f>
        <v>82.404371584699447</v>
      </c>
      <c r="F321" s="45">
        <f>(F319/F$314)*100</f>
        <v>16.744300073547439</v>
      </c>
      <c r="G321" s="45">
        <f>(G319/F$314)*100</f>
        <v>82.446678107379256</v>
      </c>
      <c r="H321" s="45">
        <f>(H319/H$314)*100</f>
        <v>16.506264753949516</v>
      </c>
      <c r="I321" s="45">
        <f>(I319/H$314)*100</f>
        <v>82.731069547848193</v>
      </c>
      <c r="J321" s="45">
        <f>(J319/J$314)*100</f>
        <v>16.523819015347819</v>
      </c>
      <c r="K321" s="45">
        <f>(K319/J$314)*100</f>
        <v>82.100857085907904</v>
      </c>
      <c r="L321" s="45">
        <f>(L319/L$314)*100</f>
        <v>15.897670169026954</v>
      </c>
      <c r="M321" s="45">
        <f>(M319/L$314)*100</f>
        <v>83.234353586112377</v>
      </c>
      <c r="N321" s="45" t="e">
        <f>(N319/N$314)*100</f>
        <v>#DIV/0!</v>
      </c>
      <c r="O321" s="45" t="e">
        <f>(O319/N$314)*100</f>
        <v>#DIV/0!</v>
      </c>
      <c r="P321" s="187"/>
      <c r="Q321" s="1"/>
      <c r="R321" s="1"/>
      <c r="S321" s="1"/>
      <c r="T321" s="1"/>
      <c r="U321" s="1"/>
      <c r="V321" s="1"/>
      <c r="W321" s="1"/>
      <c r="X321" s="1"/>
    </row>
    <row r="322" spans="1:24" x14ac:dyDescent="0.4">
      <c r="A322" s="338"/>
      <c r="B322" s="350" t="s">
        <v>34</v>
      </c>
      <c r="C322" s="355" t="s">
        <v>24</v>
      </c>
      <c r="D322" s="332">
        <f>D323+E323</f>
        <v>2077</v>
      </c>
      <c r="E322" s="332"/>
      <c r="F322" s="332">
        <f t="shared" ref="F322" si="737">F323+G323</f>
        <v>2238</v>
      </c>
      <c r="G322" s="332"/>
      <c r="H322" s="332">
        <f t="shared" ref="H322" si="738">H323+I323</f>
        <v>2979</v>
      </c>
      <c r="I322" s="332"/>
      <c r="J322" s="332">
        <f t="shared" ref="J322" si="739">J323+K323</f>
        <v>2802</v>
      </c>
      <c r="K322" s="332"/>
      <c r="L322" s="332">
        <f t="shared" ref="L322" si="740">L323+M323</f>
        <v>2405</v>
      </c>
      <c r="M322" s="332"/>
      <c r="N322" s="332">
        <f t="shared" ref="N322" si="741">N323+O323</f>
        <v>0</v>
      </c>
      <c r="O322" s="332"/>
      <c r="P322" s="187"/>
      <c r="Q322" s="1"/>
      <c r="R322" s="1"/>
      <c r="S322" s="1"/>
      <c r="T322" s="1"/>
      <c r="U322" s="1"/>
      <c r="V322" s="1"/>
      <c r="W322" s="1"/>
      <c r="X322" s="1"/>
    </row>
    <row r="323" spans="1:24" x14ac:dyDescent="0.4">
      <c r="A323" s="338"/>
      <c r="B323" s="350"/>
      <c r="C323" s="355"/>
      <c r="D323" s="42">
        <v>338</v>
      </c>
      <c r="E323" s="42">
        <v>1739</v>
      </c>
      <c r="F323" s="42">
        <v>356</v>
      </c>
      <c r="G323" s="42">
        <v>1882</v>
      </c>
      <c r="H323" s="42">
        <v>427</v>
      </c>
      <c r="I323" s="42">
        <v>2552</v>
      </c>
      <c r="J323" s="42">
        <v>409</v>
      </c>
      <c r="K323" s="42">
        <v>2393</v>
      </c>
      <c r="L323" s="42">
        <v>333</v>
      </c>
      <c r="M323" s="42">
        <v>2072</v>
      </c>
      <c r="N323" s="42"/>
      <c r="O323" s="42"/>
      <c r="P323" s="187"/>
      <c r="Q323" s="1"/>
      <c r="R323" s="1"/>
      <c r="S323" s="1"/>
      <c r="T323" s="1"/>
      <c r="U323" s="1"/>
      <c r="V323" s="1"/>
      <c r="W323" s="1"/>
      <c r="X323" s="1"/>
    </row>
    <row r="324" spans="1:24" x14ac:dyDescent="0.4">
      <c r="A324" s="338"/>
      <c r="B324" s="350"/>
      <c r="C324" s="351" t="s">
        <v>86</v>
      </c>
      <c r="D324" s="333">
        <f>(D322/D$314)*100</f>
        <v>56.748633879781416</v>
      </c>
      <c r="E324" s="333"/>
      <c r="F324" s="333">
        <f t="shared" ref="F324" si="742">(F322/F$314)*100</f>
        <v>54.86638882078941</v>
      </c>
      <c r="G324" s="333"/>
      <c r="H324" s="333">
        <f t="shared" ref="H324" si="743">(H322/H$314)*100</f>
        <v>54.094788451062279</v>
      </c>
      <c r="I324" s="333"/>
      <c r="J324" s="333">
        <f t="shared" ref="J324:N324" si="744">(J322/J$314)*100</f>
        <v>55.850109627267287</v>
      </c>
      <c r="K324" s="333"/>
      <c r="L324" s="333">
        <f t="shared" ref="L324" si="745">(L322/L$314)*100</f>
        <v>54.933759707629058</v>
      </c>
      <c r="M324" s="333"/>
      <c r="N324" s="333" t="e">
        <f t="shared" si="744"/>
        <v>#DIV/0!</v>
      </c>
      <c r="O324" s="333"/>
      <c r="P324" s="187"/>
      <c r="Q324" s="1"/>
      <c r="R324" s="1"/>
      <c r="S324" s="1"/>
      <c r="T324" s="1"/>
      <c r="U324" s="1"/>
      <c r="V324" s="1"/>
      <c r="W324" s="1"/>
      <c r="X324" s="1"/>
    </row>
    <row r="325" spans="1:24" x14ac:dyDescent="0.4">
      <c r="A325" s="338"/>
      <c r="B325" s="350"/>
      <c r="C325" s="351"/>
      <c r="D325" s="48">
        <f>(D323/D$314)*100</f>
        <v>9.2349726775956285</v>
      </c>
      <c r="E325" s="48">
        <f>(E323/D$314)*100</f>
        <v>47.513661202185794</v>
      </c>
      <c r="F325" s="48">
        <f t="shared" ref="F325" si="746">(F323/F$314)*100</f>
        <v>8.7276293209119871</v>
      </c>
      <c r="G325" s="48">
        <f t="shared" ref="G325" si="747">(G323/F$314)*100</f>
        <v>46.138759499877416</v>
      </c>
      <c r="H325" s="48">
        <f t="shared" ref="H325" si="748">(H323/H$314)*100</f>
        <v>7.7537679317232611</v>
      </c>
      <c r="I325" s="48">
        <f t="shared" ref="I325" si="749">(I323/H$314)*100</f>
        <v>46.341020519339018</v>
      </c>
      <c r="J325" s="48">
        <f t="shared" ref="J325:N325" si="750">(J323/J$314)*100</f>
        <v>8.1522822403827</v>
      </c>
      <c r="K325" s="48">
        <f t="shared" ref="K325" si="751">(K323/J$314)*100</f>
        <v>47.697827386884597</v>
      </c>
      <c r="L325" s="48">
        <f t="shared" ref="L325" si="752">(L323/L$314)*100</f>
        <v>7.606212882594793</v>
      </c>
      <c r="M325" s="48">
        <f t="shared" ref="M325" si="753">(M323/L$314)*100</f>
        <v>47.327546825034261</v>
      </c>
      <c r="N325" s="48" t="e">
        <f t="shared" si="750"/>
        <v>#DIV/0!</v>
      </c>
      <c r="O325" s="48" t="e">
        <f t="shared" ref="O325" si="754">(O323/N$314)*100</f>
        <v>#DIV/0!</v>
      </c>
      <c r="P325" s="187"/>
      <c r="Q325" s="1"/>
      <c r="R325" s="1"/>
      <c r="S325" s="1"/>
      <c r="T325" s="1"/>
      <c r="U325" s="1"/>
      <c r="V325" s="1"/>
      <c r="W325" s="1"/>
      <c r="X325" s="1"/>
    </row>
    <row r="326" spans="1:24" x14ac:dyDescent="0.4">
      <c r="A326" s="338"/>
      <c r="B326" s="350" t="s">
        <v>35</v>
      </c>
      <c r="C326" s="355" t="s">
        <v>24</v>
      </c>
      <c r="D326" s="332">
        <f>D327+E327</f>
        <v>1462</v>
      </c>
      <c r="E326" s="332"/>
      <c r="F326" s="332">
        <f t="shared" ref="F326" si="755">F327+G327</f>
        <v>1750</v>
      </c>
      <c r="G326" s="332"/>
      <c r="H326" s="332">
        <f t="shared" ref="H326" si="756">H327+I327</f>
        <v>2411</v>
      </c>
      <c r="I326" s="332"/>
      <c r="J326" s="332">
        <f t="shared" ref="J326" si="757">J327+K327</f>
        <v>2067</v>
      </c>
      <c r="K326" s="332"/>
      <c r="L326" s="332">
        <f t="shared" ref="L326" si="758">L327+M327</f>
        <v>1870</v>
      </c>
      <c r="M326" s="332"/>
      <c r="N326" s="332">
        <f t="shared" ref="N326" si="759">N327+O327</f>
        <v>0</v>
      </c>
      <c r="O326" s="332"/>
      <c r="P326" s="187"/>
      <c r="Q326" s="1"/>
      <c r="R326" s="1"/>
      <c r="S326" s="1"/>
      <c r="T326" s="1"/>
      <c r="U326" s="1"/>
      <c r="V326" s="1"/>
      <c r="W326" s="1"/>
      <c r="X326" s="1"/>
    </row>
    <row r="327" spans="1:24" x14ac:dyDescent="0.4">
      <c r="A327" s="338"/>
      <c r="B327" s="350"/>
      <c r="C327" s="355"/>
      <c r="D327" s="42">
        <v>235</v>
      </c>
      <c r="E327" s="42">
        <v>1227</v>
      </c>
      <c r="F327" s="42">
        <v>316</v>
      </c>
      <c r="G327" s="42">
        <v>1434</v>
      </c>
      <c r="H327" s="42">
        <v>459</v>
      </c>
      <c r="I327" s="42">
        <v>1952</v>
      </c>
      <c r="J327" s="42">
        <v>394</v>
      </c>
      <c r="K327" s="42">
        <v>1673</v>
      </c>
      <c r="L327" s="42">
        <v>343</v>
      </c>
      <c r="M327" s="42">
        <v>1527</v>
      </c>
      <c r="N327" s="42"/>
      <c r="O327" s="42"/>
      <c r="P327" s="187"/>
      <c r="Q327" s="1"/>
      <c r="R327" s="1"/>
      <c r="S327" s="1"/>
      <c r="T327" s="1"/>
      <c r="U327" s="1"/>
      <c r="V327" s="1"/>
      <c r="W327" s="1"/>
      <c r="X327" s="1"/>
    </row>
    <row r="328" spans="1:24" x14ac:dyDescent="0.4">
      <c r="A328" s="338"/>
      <c r="B328" s="350"/>
      <c r="C328" s="351" t="s">
        <v>86</v>
      </c>
      <c r="D328" s="333">
        <f>(D326/D$314)*100</f>
        <v>39.94535519125683</v>
      </c>
      <c r="E328" s="333"/>
      <c r="F328" s="333">
        <f t="shared" ref="F328" si="760">(F326/F$314)*100</f>
        <v>42.902672223584212</v>
      </c>
      <c r="G328" s="333"/>
      <c r="H328" s="333">
        <f t="shared" ref="H328" si="761">(H326/H$314)*100</f>
        <v>43.780642818231343</v>
      </c>
      <c r="I328" s="333"/>
      <c r="J328" s="333">
        <f t="shared" ref="J328:N328" si="762">(J326/J$314)*100</f>
        <v>41.199920271078334</v>
      </c>
      <c r="K328" s="333"/>
      <c r="L328" s="333">
        <f t="shared" ref="L328" si="763">(L326/L$314)*100</f>
        <v>42.713567839195981</v>
      </c>
      <c r="M328" s="333"/>
      <c r="N328" s="333" t="e">
        <f t="shared" si="762"/>
        <v>#DIV/0!</v>
      </c>
      <c r="O328" s="333"/>
      <c r="P328" s="187"/>
      <c r="Q328" s="1"/>
      <c r="R328" s="1"/>
      <c r="S328" s="1"/>
      <c r="T328" s="1"/>
      <c r="U328" s="1"/>
      <c r="V328" s="1"/>
      <c r="W328" s="1"/>
      <c r="X328" s="1"/>
    </row>
    <row r="329" spans="1:24" x14ac:dyDescent="0.4">
      <c r="A329" s="338"/>
      <c r="B329" s="350"/>
      <c r="C329" s="351"/>
      <c r="D329" s="48">
        <f>(D327/D$314)*100</f>
        <v>6.4207650273224042</v>
      </c>
      <c r="E329" s="48">
        <f>(E327/D$314)*100</f>
        <v>33.524590163934427</v>
      </c>
      <c r="F329" s="48">
        <f t="shared" ref="F329" si="764">(F327/F$314)*100</f>
        <v>7.7469968129443494</v>
      </c>
      <c r="G329" s="48">
        <f t="shared" ref="G329" si="765">(G327/F$314)*100</f>
        <v>35.155675410639866</v>
      </c>
      <c r="H329" s="48">
        <f t="shared" ref="H329" si="766">(H327/H$314)*100</f>
        <v>8.3348465589250047</v>
      </c>
      <c r="I329" s="48">
        <f t="shared" ref="I329" si="767">(I327/H$314)*100</f>
        <v>35.445796259306341</v>
      </c>
      <c r="J329" s="48">
        <f t="shared" ref="J329:N329" si="768">(J327/J$314)*100</f>
        <v>7.8532987841339441</v>
      </c>
      <c r="K329" s="48">
        <f t="shared" ref="K329" si="769">(K327/J$314)*100</f>
        <v>33.346621486944386</v>
      </c>
      <c r="L329" s="48">
        <f t="shared" ref="L329" si="770">(L327/L$314)*100</f>
        <v>7.8346276838739151</v>
      </c>
      <c r="M329" s="48">
        <f t="shared" ref="M329" si="771">(M327/L$314)*100</f>
        <v>34.878940155322063</v>
      </c>
      <c r="N329" s="48" t="e">
        <f t="shared" si="768"/>
        <v>#DIV/0!</v>
      </c>
      <c r="O329" s="48" t="e">
        <f t="shared" ref="O329" si="772">(O327/N$314)*100</f>
        <v>#DIV/0!</v>
      </c>
      <c r="P329" s="187"/>
      <c r="Q329" s="1"/>
      <c r="R329" s="1"/>
      <c r="S329" s="1"/>
      <c r="T329" s="1"/>
      <c r="U329" s="1"/>
      <c r="V329" s="1"/>
      <c r="W329" s="1"/>
      <c r="X329" s="1"/>
    </row>
    <row r="330" spans="1:24" x14ac:dyDescent="0.4">
      <c r="A330" s="338"/>
      <c r="B330" s="350" t="s">
        <v>36</v>
      </c>
      <c r="C330" s="355" t="s">
        <v>24</v>
      </c>
      <c r="D330" s="332">
        <f>D331+E331</f>
        <v>63</v>
      </c>
      <c r="E330" s="332"/>
      <c r="F330" s="332">
        <f t="shared" ref="F330" si="773">F331+G331</f>
        <v>58</v>
      </c>
      <c r="G330" s="332"/>
      <c r="H330" s="332">
        <f t="shared" ref="H330" si="774">H331+I331</f>
        <v>75</v>
      </c>
      <c r="I330" s="332"/>
      <c r="J330" s="332">
        <f t="shared" ref="J330" si="775">J331+K331</f>
        <v>79</v>
      </c>
      <c r="K330" s="332"/>
      <c r="L330" s="332">
        <f t="shared" ref="L330" si="776">L331+M331</f>
        <v>65</v>
      </c>
      <c r="M330" s="332"/>
      <c r="N330" s="332">
        <f t="shared" ref="N330" si="777">N331+O331</f>
        <v>0</v>
      </c>
      <c r="O330" s="332"/>
      <c r="P330" s="187"/>
      <c r="Q330" s="1"/>
      <c r="R330" s="1"/>
      <c r="S330" s="1"/>
      <c r="T330" s="1"/>
      <c r="U330" s="1"/>
      <c r="V330" s="1"/>
      <c r="W330" s="1"/>
      <c r="X330" s="1"/>
    </row>
    <row r="331" spans="1:24" x14ac:dyDescent="0.4">
      <c r="A331" s="338"/>
      <c r="B331" s="350"/>
      <c r="C331" s="355"/>
      <c r="D331" s="42">
        <v>13</v>
      </c>
      <c r="E331" s="42">
        <v>50</v>
      </c>
      <c r="F331" s="42">
        <v>11</v>
      </c>
      <c r="G331" s="42">
        <v>47</v>
      </c>
      <c r="H331" s="42">
        <v>23</v>
      </c>
      <c r="I331" s="42">
        <v>52</v>
      </c>
      <c r="J331" s="42">
        <v>26</v>
      </c>
      <c r="K331" s="42">
        <v>53</v>
      </c>
      <c r="L331" s="42">
        <v>20</v>
      </c>
      <c r="M331" s="42">
        <v>45</v>
      </c>
      <c r="N331" s="42"/>
      <c r="O331" s="42"/>
      <c r="P331" s="187"/>
      <c r="Q331" s="1"/>
      <c r="R331" s="1"/>
      <c r="S331" s="1"/>
      <c r="T331" s="1"/>
      <c r="U331" s="1"/>
      <c r="V331" s="1"/>
      <c r="W331" s="1"/>
      <c r="X331" s="1"/>
    </row>
    <row r="332" spans="1:24" x14ac:dyDescent="0.4">
      <c r="A332" s="338"/>
      <c r="B332" s="350"/>
      <c r="C332" s="351" t="s">
        <v>86</v>
      </c>
      <c r="D332" s="333">
        <f>(D330/D$314)*100</f>
        <v>1.7213114754098362</v>
      </c>
      <c r="E332" s="333"/>
      <c r="F332" s="333">
        <f t="shared" ref="F332" si="778">(F330/F$314)*100</f>
        <v>1.4219171365530767</v>
      </c>
      <c r="G332" s="333"/>
      <c r="H332" s="333">
        <f t="shared" ref="H332" si="779">(H330/H$314)*100</f>
        <v>1.3619030325040857</v>
      </c>
      <c r="I332" s="333"/>
      <c r="J332" s="333">
        <f t="shared" ref="J332:N332" si="780">(J330/J$314)*100</f>
        <v>1.5746462029101058</v>
      </c>
      <c r="K332" s="333"/>
      <c r="L332" s="333">
        <f t="shared" ref="L332" si="781">(L330/L$314)*100</f>
        <v>1.4846962083142987</v>
      </c>
      <c r="M332" s="333"/>
      <c r="N332" s="333" t="e">
        <f t="shared" si="780"/>
        <v>#DIV/0!</v>
      </c>
      <c r="O332" s="333"/>
      <c r="P332" s="187"/>
      <c r="Q332" s="1"/>
      <c r="R332" s="1"/>
      <c r="S332" s="1"/>
      <c r="T332" s="1"/>
      <c r="U332" s="1"/>
      <c r="V332" s="1"/>
      <c r="W332" s="1"/>
      <c r="X332" s="1"/>
    </row>
    <row r="333" spans="1:24" x14ac:dyDescent="0.4">
      <c r="A333" s="338"/>
      <c r="B333" s="350"/>
      <c r="C333" s="351"/>
      <c r="D333" s="48">
        <f>(D331/D$314)*100</f>
        <v>0.3551912568306011</v>
      </c>
      <c r="E333" s="48">
        <f>(E331/D$314)*100</f>
        <v>1.3661202185792349</v>
      </c>
      <c r="F333" s="48">
        <f t="shared" ref="F333" si="782">(F331/F$314)*100</f>
        <v>0.26967393969110076</v>
      </c>
      <c r="G333" s="48">
        <f t="shared" ref="G333" si="783">(G331/F$314)*100</f>
        <v>1.152243196861976</v>
      </c>
      <c r="H333" s="48">
        <f t="shared" ref="H333" si="784">(H331/H$314)*100</f>
        <v>0.41765026330125299</v>
      </c>
      <c r="I333" s="48">
        <f t="shared" ref="I333" si="785">(I331/H$314)*100</f>
        <v>0.94425276920283274</v>
      </c>
      <c r="J333" s="48">
        <f t="shared" ref="J333:N333" si="786">(J331/J$314)*100</f>
        <v>0.51823799083117406</v>
      </c>
      <c r="K333" s="48">
        <f t="shared" ref="K333" si="787">(K331/J$314)*100</f>
        <v>1.0564082120789318</v>
      </c>
      <c r="L333" s="48">
        <f t="shared" ref="L333" si="788">(L331/L$314)*100</f>
        <v>0.45682960255824573</v>
      </c>
      <c r="M333" s="48">
        <f t="shared" ref="M333" si="789">(M331/L$314)*100</f>
        <v>1.027866605756053</v>
      </c>
      <c r="N333" s="48" t="e">
        <f t="shared" si="786"/>
        <v>#DIV/0!</v>
      </c>
      <c r="O333" s="48" t="e">
        <f t="shared" ref="O333" si="790">(O331/N$314)*100</f>
        <v>#DIV/0!</v>
      </c>
      <c r="P333" s="187"/>
      <c r="Q333" s="1"/>
      <c r="R333" s="1"/>
      <c r="S333" s="1"/>
      <c r="T333" s="1"/>
      <c r="U333" s="1"/>
      <c r="V333" s="1"/>
      <c r="W333" s="1"/>
      <c r="X333" s="1"/>
    </row>
    <row r="334" spans="1:24" x14ac:dyDescent="0.4">
      <c r="A334" s="387"/>
      <c r="B334" s="356" t="s">
        <v>27</v>
      </c>
      <c r="C334" s="357" t="s">
        <v>24</v>
      </c>
      <c r="D334" s="361">
        <f>D335+E335</f>
        <v>58</v>
      </c>
      <c r="E334" s="361"/>
      <c r="F334" s="361">
        <f t="shared" ref="F334" si="791">F335+G335</f>
        <v>33</v>
      </c>
      <c r="G334" s="361"/>
      <c r="H334" s="361">
        <f t="shared" ref="H334" si="792">H335+I335</f>
        <v>42</v>
      </c>
      <c r="I334" s="361"/>
      <c r="J334" s="361">
        <f t="shared" ref="J334" si="793">J335+K335</f>
        <v>69</v>
      </c>
      <c r="K334" s="361"/>
      <c r="L334" s="361">
        <f t="shared" ref="L334" si="794">L335+M335</f>
        <v>38</v>
      </c>
      <c r="M334" s="361"/>
      <c r="N334" s="361">
        <f t="shared" ref="N334" si="795">N335+O335</f>
        <v>0</v>
      </c>
      <c r="O334" s="361"/>
      <c r="P334" s="187"/>
      <c r="Q334" s="1"/>
      <c r="R334" s="1"/>
      <c r="S334" s="1"/>
      <c r="T334" s="1"/>
      <c r="U334" s="1"/>
      <c r="V334" s="1"/>
      <c r="W334" s="1"/>
      <c r="X334" s="1"/>
    </row>
    <row r="335" spans="1:24" x14ac:dyDescent="0.4">
      <c r="A335" s="387"/>
      <c r="B335" s="356"/>
      <c r="C335" s="357"/>
      <c r="D335" s="39">
        <v>13</v>
      </c>
      <c r="E335" s="39">
        <v>45</v>
      </c>
      <c r="F335" s="39">
        <v>9</v>
      </c>
      <c r="G335" s="39">
        <v>24</v>
      </c>
      <c r="H335" s="39">
        <v>14</v>
      </c>
      <c r="I335" s="39">
        <v>28</v>
      </c>
      <c r="J335" s="39">
        <v>24</v>
      </c>
      <c r="K335" s="39">
        <v>45</v>
      </c>
      <c r="L335" s="39">
        <v>15</v>
      </c>
      <c r="M335" s="39">
        <v>23</v>
      </c>
      <c r="N335" s="39"/>
      <c r="O335" s="39"/>
      <c r="P335" s="187"/>
      <c r="Q335" s="1"/>
      <c r="R335" s="1"/>
      <c r="S335" s="1"/>
      <c r="T335" s="1"/>
      <c r="U335" s="1"/>
      <c r="V335" s="1"/>
      <c r="W335" s="1"/>
      <c r="X335" s="1"/>
    </row>
    <row r="336" spans="1:24" x14ac:dyDescent="0.4">
      <c r="A336" s="387"/>
      <c r="B336" s="356"/>
      <c r="C336" s="372" t="s">
        <v>86</v>
      </c>
      <c r="D336" s="358">
        <f>(D334/D$314)*100</f>
        <v>1.5846994535519126</v>
      </c>
      <c r="E336" s="358"/>
      <c r="F336" s="358">
        <f t="shared" ref="F336" si="796">(F334/F$314)*100</f>
        <v>0.80902181907330228</v>
      </c>
      <c r="G336" s="358"/>
      <c r="H336" s="358">
        <f t="shared" ref="H336" si="797">(H334/H$314)*100</f>
        <v>0.76266569820228791</v>
      </c>
      <c r="I336" s="358"/>
      <c r="J336" s="358">
        <f t="shared" ref="J336:N336" si="798">(J334/J$314)*100</f>
        <v>1.3753238987442695</v>
      </c>
      <c r="K336" s="358"/>
      <c r="L336" s="358">
        <f t="shared" ref="L336" si="799">(L334/L$314)*100</f>
        <v>0.86797624486066693</v>
      </c>
      <c r="M336" s="358"/>
      <c r="N336" s="358" t="e">
        <f t="shared" si="798"/>
        <v>#DIV/0!</v>
      </c>
      <c r="O336" s="358"/>
      <c r="P336" s="187"/>
      <c r="Q336" s="1"/>
      <c r="R336" s="1"/>
      <c r="S336" s="1"/>
      <c r="T336" s="1"/>
      <c r="U336" s="1"/>
      <c r="V336" s="1"/>
      <c r="W336" s="1"/>
      <c r="X336" s="1"/>
    </row>
    <row r="337" spans="1:24" x14ac:dyDescent="0.4">
      <c r="A337" s="387"/>
      <c r="B337" s="356"/>
      <c r="C337" s="372"/>
      <c r="D337" s="45">
        <f>(D335/D$314)*100</f>
        <v>0.3551912568306011</v>
      </c>
      <c r="E337" s="45">
        <f>(E335/D$314)*100</f>
        <v>1.2295081967213115</v>
      </c>
      <c r="F337" s="45">
        <f t="shared" ref="F337" si="800">(F335/F$314)*100</f>
        <v>0.22064231429271883</v>
      </c>
      <c r="G337" s="45">
        <f t="shared" ref="G337" si="801">(G335/F$314)*100</f>
        <v>0.58837950478058343</v>
      </c>
      <c r="H337" s="45">
        <f t="shared" ref="H337" si="802">(H335/H$314)*100</f>
        <v>0.25422189940076267</v>
      </c>
      <c r="I337" s="45">
        <f t="shared" ref="I337" si="803">(I335/H$314)*100</f>
        <v>0.50844379880152535</v>
      </c>
      <c r="J337" s="45">
        <f t="shared" ref="J337:N337" si="804">(J335/J$314)*100</f>
        <v>0.47837352999800675</v>
      </c>
      <c r="K337" s="45">
        <f t="shared" ref="K337" si="805">(K335/J$314)*100</f>
        <v>0.89695036874626266</v>
      </c>
      <c r="L337" s="45">
        <f t="shared" ref="L337" si="806">(L335/L$314)*100</f>
        <v>0.34262220191868431</v>
      </c>
      <c r="M337" s="45">
        <f t="shared" ref="M337" si="807">(M335/L$314)*100</f>
        <v>0.52535404294198262</v>
      </c>
      <c r="N337" s="45" t="e">
        <f t="shared" si="804"/>
        <v>#DIV/0!</v>
      </c>
      <c r="O337" s="45" t="e">
        <f t="shared" ref="O337" si="808">(O335/N$314)*100</f>
        <v>#DIV/0!</v>
      </c>
      <c r="P337" s="187"/>
      <c r="Q337" s="1"/>
      <c r="R337" s="1"/>
      <c r="S337" s="1"/>
      <c r="T337" s="1"/>
      <c r="U337" s="1"/>
      <c r="V337" s="1"/>
      <c r="W337" s="1"/>
      <c r="X337" s="1"/>
    </row>
    <row r="338" spans="1:24" x14ac:dyDescent="0.4">
      <c r="A338" s="338"/>
      <c r="B338" s="350" t="s">
        <v>34</v>
      </c>
      <c r="C338" s="355" t="s">
        <v>24</v>
      </c>
      <c r="D338" s="332">
        <f>D339+E339</f>
        <v>27</v>
      </c>
      <c r="E338" s="332"/>
      <c r="F338" s="332">
        <f t="shared" ref="F338" si="809">F339+G339</f>
        <v>18</v>
      </c>
      <c r="G338" s="332"/>
      <c r="H338" s="332">
        <f t="shared" ref="H338" si="810">H339+I339</f>
        <v>22</v>
      </c>
      <c r="I338" s="332"/>
      <c r="J338" s="332">
        <f t="shared" ref="J338" si="811">J339+K339</f>
        <v>33</v>
      </c>
      <c r="K338" s="332"/>
      <c r="L338" s="332">
        <f t="shared" ref="L338" si="812">L339+M339</f>
        <v>18</v>
      </c>
      <c r="M338" s="332"/>
      <c r="N338" s="332">
        <f t="shared" ref="N338" si="813">N339+O339</f>
        <v>0</v>
      </c>
      <c r="O338" s="332"/>
      <c r="P338" s="187"/>
      <c r="Q338" s="1"/>
      <c r="R338" s="1"/>
      <c r="S338" s="1"/>
      <c r="T338" s="1"/>
      <c r="U338" s="1"/>
      <c r="V338" s="1"/>
      <c r="W338" s="1"/>
      <c r="X338" s="1"/>
    </row>
    <row r="339" spans="1:24" x14ac:dyDescent="0.4">
      <c r="A339" s="338"/>
      <c r="B339" s="350"/>
      <c r="C339" s="355"/>
      <c r="D339" s="42">
        <v>6</v>
      </c>
      <c r="E339" s="42">
        <v>21</v>
      </c>
      <c r="F339" s="42">
        <v>6</v>
      </c>
      <c r="G339" s="42">
        <v>12</v>
      </c>
      <c r="H339" s="42">
        <v>9</v>
      </c>
      <c r="I339" s="42">
        <v>13</v>
      </c>
      <c r="J339" s="42">
        <v>14</v>
      </c>
      <c r="K339" s="42">
        <v>19</v>
      </c>
      <c r="L339" s="42">
        <v>7</v>
      </c>
      <c r="M339" s="42">
        <v>11</v>
      </c>
      <c r="N339" s="42"/>
      <c r="O339" s="42"/>
      <c r="P339" s="187"/>
      <c r="Q339" s="1"/>
      <c r="R339" s="1"/>
      <c r="S339" s="1"/>
      <c r="T339" s="1"/>
      <c r="U339" s="1"/>
      <c r="V339" s="1"/>
      <c r="W339" s="1"/>
      <c r="X339" s="1"/>
    </row>
    <row r="340" spans="1:24" x14ac:dyDescent="0.4">
      <c r="A340" s="338"/>
      <c r="B340" s="350"/>
      <c r="C340" s="351" t="s">
        <v>86</v>
      </c>
      <c r="D340" s="333">
        <f>(D338/D$314)*100</f>
        <v>0.73770491803278693</v>
      </c>
      <c r="E340" s="333"/>
      <c r="F340" s="333">
        <f t="shared" ref="F340" si="814">(F338/F$314)*100</f>
        <v>0.44128462858543765</v>
      </c>
      <c r="G340" s="333"/>
      <c r="H340" s="333">
        <f t="shared" ref="H340" si="815">(H338/H$314)*100</f>
        <v>0.39949155620119847</v>
      </c>
      <c r="I340" s="333"/>
      <c r="J340" s="333">
        <f t="shared" ref="J340:N340" si="816">(J338/J$314)*100</f>
        <v>0.65776360374725928</v>
      </c>
      <c r="K340" s="333"/>
      <c r="L340" s="333">
        <f t="shared" ref="L340" si="817">(L338/L$314)*100</f>
        <v>0.41114664230242121</v>
      </c>
      <c r="M340" s="333"/>
      <c r="N340" s="333" t="e">
        <f t="shared" si="816"/>
        <v>#DIV/0!</v>
      </c>
      <c r="O340" s="333"/>
      <c r="P340" s="187"/>
      <c r="Q340" s="1"/>
      <c r="R340" s="1"/>
      <c r="S340" s="1"/>
      <c r="T340" s="1"/>
      <c r="U340" s="1"/>
      <c r="V340" s="1"/>
      <c r="W340" s="1"/>
      <c r="X340" s="1"/>
    </row>
    <row r="341" spans="1:24" x14ac:dyDescent="0.4">
      <c r="A341" s="338"/>
      <c r="B341" s="350"/>
      <c r="C341" s="351"/>
      <c r="D341" s="48">
        <f>(D339/D$314)*100</f>
        <v>0.16393442622950818</v>
      </c>
      <c r="E341" s="48">
        <f>(E339/D$314)*100</f>
        <v>0.57377049180327866</v>
      </c>
      <c r="F341" s="48">
        <f t="shared" ref="F341" si="818">(F339/F$314)*100</f>
        <v>0.14709487619514586</v>
      </c>
      <c r="G341" s="48">
        <f t="shared" ref="G341" si="819">(G339/F$314)*100</f>
        <v>0.29418975239029171</v>
      </c>
      <c r="H341" s="48">
        <f t="shared" ref="H341" si="820">(H339/H$314)*100</f>
        <v>0.16342836390049029</v>
      </c>
      <c r="I341" s="48">
        <f t="shared" ref="I341" si="821">(I339/H$314)*100</f>
        <v>0.23606319230070819</v>
      </c>
      <c r="J341" s="48">
        <f t="shared" ref="J341:N341" si="822">(J339/J$314)*100</f>
        <v>0.27905122583217062</v>
      </c>
      <c r="K341" s="48">
        <f t="shared" ref="K341" si="823">(K339/J$314)*100</f>
        <v>0.37871237791508872</v>
      </c>
      <c r="L341" s="48">
        <f t="shared" ref="L341" si="824">(L339/L$314)*100</f>
        <v>0.15989036089538602</v>
      </c>
      <c r="M341" s="48">
        <f t="shared" ref="M341" si="825">(M339/L$314)*100</f>
        <v>0.25125628140703515</v>
      </c>
      <c r="N341" s="48" t="e">
        <f t="shared" si="822"/>
        <v>#DIV/0!</v>
      </c>
      <c r="O341" s="48" t="e">
        <f t="shared" ref="O341" si="826">(O339/N$314)*100</f>
        <v>#DIV/0!</v>
      </c>
      <c r="P341" s="187"/>
      <c r="Q341" s="1"/>
      <c r="R341" s="1"/>
      <c r="S341" s="1"/>
      <c r="T341" s="1"/>
      <c r="U341" s="1"/>
      <c r="V341" s="1"/>
      <c r="W341" s="1"/>
      <c r="X341" s="1"/>
    </row>
    <row r="342" spans="1:24" x14ac:dyDescent="0.4">
      <c r="A342" s="338"/>
      <c r="B342" s="350" t="s">
        <v>35</v>
      </c>
      <c r="C342" s="355" t="s">
        <v>24</v>
      </c>
      <c r="D342" s="332">
        <f>D343+E343</f>
        <v>29</v>
      </c>
      <c r="E342" s="332"/>
      <c r="F342" s="332">
        <f t="shared" ref="F342" si="827">F343+G343</f>
        <v>13</v>
      </c>
      <c r="G342" s="332"/>
      <c r="H342" s="332">
        <f t="shared" ref="H342" si="828">H343+I343</f>
        <v>20</v>
      </c>
      <c r="I342" s="332"/>
      <c r="J342" s="332">
        <f t="shared" ref="J342" si="829">J343+K343</f>
        <v>36</v>
      </c>
      <c r="K342" s="332"/>
      <c r="L342" s="332">
        <f t="shared" ref="L342" si="830">L343+M343</f>
        <v>20</v>
      </c>
      <c r="M342" s="332"/>
      <c r="N342" s="332">
        <f t="shared" ref="N342" si="831">N343+O343</f>
        <v>0</v>
      </c>
      <c r="O342" s="332"/>
      <c r="P342" s="187"/>
      <c r="Q342" s="1"/>
      <c r="R342" s="1"/>
      <c r="S342" s="1"/>
      <c r="T342" s="1"/>
      <c r="U342" s="1"/>
      <c r="V342" s="1"/>
      <c r="W342" s="1"/>
      <c r="X342" s="1"/>
    </row>
    <row r="343" spans="1:24" x14ac:dyDescent="0.4">
      <c r="A343" s="338"/>
      <c r="B343" s="350"/>
      <c r="C343" s="355"/>
      <c r="D343" s="42">
        <v>7</v>
      </c>
      <c r="E343" s="42">
        <v>22</v>
      </c>
      <c r="F343" s="42">
        <v>2</v>
      </c>
      <c r="G343" s="42">
        <v>11</v>
      </c>
      <c r="H343" s="42">
        <v>5</v>
      </c>
      <c r="I343" s="42">
        <v>15</v>
      </c>
      <c r="J343" s="42">
        <v>10</v>
      </c>
      <c r="K343" s="42">
        <v>26</v>
      </c>
      <c r="L343" s="42">
        <v>8</v>
      </c>
      <c r="M343" s="42">
        <v>12</v>
      </c>
      <c r="N343" s="42"/>
      <c r="O343" s="42"/>
      <c r="P343" s="187"/>
      <c r="Q343" s="1"/>
      <c r="R343" s="1"/>
      <c r="S343" s="1"/>
      <c r="T343" s="1"/>
      <c r="U343" s="1"/>
      <c r="V343" s="1"/>
      <c r="W343" s="1"/>
      <c r="X343" s="1"/>
    </row>
    <row r="344" spans="1:24" x14ac:dyDescent="0.4">
      <c r="A344" s="338"/>
      <c r="B344" s="350"/>
      <c r="C344" s="351" t="s">
        <v>86</v>
      </c>
      <c r="D344" s="333">
        <f>(D342/D$314)*100</f>
        <v>0.79234972677595628</v>
      </c>
      <c r="E344" s="333"/>
      <c r="F344" s="333">
        <f t="shared" ref="F344" si="832">(F342/F$314)*100</f>
        <v>0.31870556508948272</v>
      </c>
      <c r="G344" s="333"/>
      <c r="H344" s="333">
        <f t="shared" ref="H344" si="833">(H342/H$314)*100</f>
        <v>0.36317414200108955</v>
      </c>
      <c r="I344" s="333"/>
      <c r="J344" s="333">
        <f t="shared" ref="J344:N344" si="834">(J342/J$314)*100</f>
        <v>0.71756029499701013</v>
      </c>
      <c r="K344" s="333"/>
      <c r="L344" s="333">
        <f t="shared" ref="L344" si="835">(L342/L$314)*100</f>
        <v>0.45682960255824573</v>
      </c>
      <c r="M344" s="333"/>
      <c r="N344" s="333" t="e">
        <f t="shared" si="834"/>
        <v>#DIV/0!</v>
      </c>
      <c r="O344" s="333"/>
      <c r="P344" s="187"/>
      <c r="Q344" s="1"/>
      <c r="R344" s="1"/>
      <c r="S344" s="1"/>
      <c r="T344" s="1"/>
      <c r="U344" s="1"/>
      <c r="V344" s="1"/>
      <c r="W344" s="1"/>
      <c r="X344" s="1"/>
    </row>
    <row r="345" spans="1:24" x14ac:dyDescent="0.4">
      <c r="A345" s="338"/>
      <c r="B345" s="350"/>
      <c r="C345" s="351"/>
      <c r="D345" s="48">
        <f>(D343/D$314)*100</f>
        <v>0.19125683060109289</v>
      </c>
      <c r="E345" s="48">
        <f>(E343/D$314)*100</f>
        <v>0.60109289617486339</v>
      </c>
      <c r="F345" s="48">
        <f t="shared" ref="F345" si="836">(F343/F$314)*100</f>
        <v>4.9031625398381955E-2</v>
      </c>
      <c r="G345" s="48">
        <f t="shared" ref="G345" si="837">(G343/F$314)*100</f>
        <v>0.26967393969110076</v>
      </c>
      <c r="H345" s="48">
        <f t="shared" ref="H345" si="838">(H343/H$314)*100</f>
        <v>9.0793535500272388E-2</v>
      </c>
      <c r="I345" s="48">
        <f t="shared" ref="I345" si="839">(I343/H$314)*100</f>
        <v>0.27238060650081714</v>
      </c>
      <c r="J345" s="48">
        <f t="shared" ref="J345:N345" si="840">(J343/J$314)*100</f>
        <v>0.19932230416583618</v>
      </c>
      <c r="K345" s="48">
        <f t="shared" ref="K345" si="841">(K343/J$314)*100</f>
        <v>0.51823799083117406</v>
      </c>
      <c r="L345" s="48">
        <f t="shared" ref="L345" si="842">(L343/L$314)*100</f>
        <v>0.18273184102329831</v>
      </c>
      <c r="M345" s="48">
        <f t="shared" ref="M345" si="843">(M343/L$314)*100</f>
        <v>0.27409776153494747</v>
      </c>
      <c r="N345" s="48" t="e">
        <f t="shared" si="840"/>
        <v>#DIV/0!</v>
      </c>
      <c r="O345" s="48" t="e">
        <f t="shared" ref="O345" si="844">(O343/N$314)*100</f>
        <v>#DIV/0!</v>
      </c>
      <c r="P345" s="187"/>
      <c r="Q345" s="1"/>
      <c r="R345" s="1"/>
      <c r="S345" s="1"/>
      <c r="T345" s="1"/>
      <c r="U345" s="1"/>
      <c r="V345" s="1"/>
      <c r="W345" s="1"/>
      <c r="X345" s="1"/>
    </row>
    <row r="346" spans="1:24" x14ac:dyDescent="0.4">
      <c r="A346" s="338"/>
      <c r="B346" s="350" t="s">
        <v>36</v>
      </c>
      <c r="C346" s="355" t="s">
        <v>24</v>
      </c>
      <c r="D346" s="332">
        <f>D347+E347</f>
        <v>2</v>
      </c>
      <c r="E346" s="332"/>
      <c r="F346" s="332">
        <f t="shared" ref="F346" si="845">F347+G347</f>
        <v>2</v>
      </c>
      <c r="G346" s="332"/>
      <c r="H346" s="332">
        <f t="shared" ref="H346" si="846">H347+I347</f>
        <v>0</v>
      </c>
      <c r="I346" s="332"/>
      <c r="J346" s="332">
        <f t="shared" ref="J346" si="847">J347+K347</f>
        <v>0</v>
      </c>
      <c r="K346" s="332"/>
      <c r="L346" s="332">
        <f t="shared" ref="L346" si="848">L347+M347</f>
        <v>0</v>
      </c>
      <c r="M346" s="332"/>
      <c r="N346" s="332">
        <f t="shared" ref="N346" si="849">N347+O347</f>
        <v>0</v>
      </c>
      <c r="O346" s="332"/>
      <c r="P346" s="187"/>
      <c r="Q346" s="1"/>
      <c r="R346" s="1"/>
      <c r="S346" s="1"/>
      <c r="T346" s="1"/>
      <c r="U346" s="1"/>
      <c r="V346" s="1"/>
      <c r="W346" s="1"/>
      <c r="X346" s="1"/>
    </row>
    <row r="347" spans="1:24" x14ac:dyDescent="0.4">
      <c r="A347" s="338"/>
      <c r="B347" s="350"/>
      <c r="C347" s="355"/>
      <c r="D347" s="42">
        <v>0</v>
      </c>
      <c r="E347" s="42">
        <v>2</v>
      </c>
      <c r="F347" s="42">
        <v>1</v>
      </c>
      <c r="G347" s="42">
        <v>1</v>
      </c>
      <c r="H347" s="42">
        <v>0</v>
      </c>
      <c r="I347" s="42">
        <v>0</v>
      </c>
      <c r="J347" s="42">
        <v>0</v>
      </c>
      <c r="K347" s="42">
        <v>0</v>
      </c>
      <c r="L347" s="42">
        <v>0</v>
      </c>
      <c r="M347" s="42">
        <v>0</v>
      </c>
      <c r="N347" s="42"/>
      <c r="O347" s="42"/>
      <c r="P347" s="187"/>
      <c r="Q347" s="1"/>
      <c r="R347" s="1"/>
      <c r="S347" s="1"/>
      <c r="T347" s="1"/>
      <c r="U347" s="1"/>
      <c r="V347" s="1"/>
      <c r="W347" s="1"/>
      <c r="X347" s="1"/>
    </row>
    <row r="348" spans="1:24" x14ac:dyDescent="0.4">
      <c r="A348" s="338"/>
      <c r="B348" s="350"/>
      <c r="C348" s="351" t="s">
        <v>86</v>
      </c>
      <c r="D348" s="333">
        <f>(D346/D$314)*100</f>
        <v>5.4644808743169397E-2</v>
      </c>
      <c r="E348" s="333"/>
      <c r="F348" s="333">
        <f t="shared" ref="F348" si="850">(F346/F$314)*100</f>
        <v>4.9031625398381955E-2</v>
      </c>
      <c r="G348" s="333"/>
      <c r="H348" s="333">
        <f t="shared" ref="H348" si="851">(H346/H$314)*100</f>
        <v>0</v>
      </c>
      <c r="I348" s="333"/>
      <c r="J348" s="333">
        <f t="shared" ref="J348:N348" si="852">(J346/J$314)*100</f>
        <v>0</v>
      </c>
      <c r="K348" s="333"/>
      <c r="L348" s="333">
        <f t="shared" ref="L348" si="853">(L346/L$314)*100</f>
        <v>0</v>
      </c>
      <c r="M348" s="333"/>
      <c r="N348" s="333" t="e">
        <f t="shared" si="852"/>
        <v>#DIV/0!</v>
      </c>
      <c r="O348" s="333"/>
      <c r="P348" s="187"/>
      <c r="Q348" s="1"/>
      <c r="R348" s="1"/>
      <c r="S348" s="1"/>
      <c r="T348" s="1"/>
      <c r="U348" s="1"/>
      <c r="V348" s="1"/>
      <c r="W348" s="1"/>
      <c r="X348" s="1"/>
    </row>
    <row r="349" spans="1:24" x14ac:dyDescent="0.4">
      <c r="A349" s="338"/>
      <c r="B349" s="350"/>
      <c r="C349" s="351"/>
      <c r="D349" s="48">
        <f>(D347/D$314)*100</f>
        <v>0</v>
      </c>
      <c r="E349" s="48">
        <f>(E347/D$314)*100</f>
        <v>5.4644808743169397E-2</v>
      </c>
      <c r="F349" s="48">
        <f t="shared" ref="F349" si="854">(F347/F$314)*100</f>
        <v>2.4515812699190977E-2</v>
      </c>
      <c r="G349" s="48">
        <f t="shared" ref="G349" si="855">(G347/F$314)*100</f>
        <v>2.4515812699190977E-2</v>
      </c>
      <c r="H349" s="48">
        <f t="shared" ref="H349" si="856">(H347/H$314)*100</f>
        <v>0</v>
      </c>
      <c r="I349" s="48">
        <f t="shared" ref="I349" si="857">(I347/H$314)*100</f>
        <v>0</v>
      </c>
      <c r="J349" s="48">
        <f t="shared" ref="J349:N349" si="858">(J347/J$314)*100</f>
        <v>0</v>
      </c>
      <c r="K349" s="48">
        <f t="shared" ref="K349" si="859">(K347/J$314)*100</f>
        <v>0</v>
      </c>
      <c r="L349" s="48">
        <f t="shared" ref="L349" si="860">(L347/L$314)*100</f>
        <v>0</v>
      </c>
      <c r="M349" s="48">
        <f t="shared" ref="M349" si="861">(M347/L$314)*100</f>
        <v>0</v>
      </c>
      <c r="N349" s="48" t="e">
        <f t="shared" si="858"/>
        <v>#DIV/0!</v>
      </c>
      <c r="O349" s="48" t="e">
        <f t="shared" ref="O349" si="862">(O347/N$314)*100</f>
        <v>#DIV/0!</v>
      </c>
      <c r="P349" s="187"/>
      <c r="Q349" s="1"/>
      <c r="R349" s="1"/>
      <c r="S349" s="1"/>
      <c r="T349" s="1"/>
      <c r="U349" s="1"/>
      <c r="V349" s="1"/>
      <c r="W349" s="1"/>
      <c r="X349" s="1"/>
    </row>
    <row r="350" spans="1:24" x14ac:dyDescent="0.4">
      <c r="A350" s="43" t="s">
        <v>87</v>
      </c>
      <c r="B350" s="373" t="s">
        <v>88</v>
      </c>
      <c r="C350" s="373"/>
      <c r="D350" s="373"/>
      <c r="E350" s="373"/>
      <c r="F350" s="373"/>
      <c r="G350" s="373"/>
      <c r="H350" s="373"/>
      <c r="I350" s="373"/>
      <c r="J350" s="373"/>
      <c r="K350" s="373"/>
      <c r="L350" s="373"/>
      <c r="M350" s="373"/>
      <c r="N350" s="373"/>
      <c r="O350" s="373"/>
      <c r="P350" s="187"/>
      <c r="Q350" s="1"/>
      <c r="R350" s="1"/>
      <c r="S350" s="1"/>
      <c r="T350" s="1"/>
      <c r="U350" s="1"/>
      <c r="V350" s="1"/>
      <c r="W350" s="1"/>
      <c r="X350" s="1"/>
    </row>
    <row r="351" spans="1:24" x14ac:dyDescent="0.4">
      <c r="A351" s="387"/>
      <c r="B351" s="356" t="s">
        <v>89</v>
      </c>
      <c r="C351" s="372" t="s">
        <v>90</v>
      </c>
      <c r="D351" s="361">
        <f>AVERAGE(D352:E352)</f>
        <v>38.66666666666665</v>
      </c>
      <c r="E351" s="361"/>
      <c r="F351" s="361">
        <f t="shared" ref="F351" si="863">AVERAGE(F352:G352)</f>
        <v>34.166666666666671</v>
      </c>
      <c r="G351" s="361"/>
      <c r="H351" s="361">
        <f t="shared" ref="H351" si="864">AVERAGE(H352:I352)</f>
        <v>35.333333333333336</v>
      </c>
      <c r="I351" s="361"/>
      <c r="J351" s="361">
        <f t="shared" ref="J351:N351" si="865">AVERAGE(J352:K352)</f>
        <v>56.666666666666664</v>
      </c>
      <c r="K351" s="361"/>
      <c r="L351" s="361">
        <f>AVERAGE(L352:M352)</f>
        <v>57</v>
      </c>
      <c r="M351" s="361"/>
      <c r="N351" s="361" t="e">
        <f t="shared" si="865"/>
        <v>#DIV/0!</v>
      </c>
      <c r="O351" s="361"/>
      <c r="P351" s="187"/>
      <c r="Q351" s="1"/>
      <c r="R351" s="1"/>
      <c r="S351" s="1"/>
      <c r="T351" s="1"/>
      <c r="U351" s="1"/>
      <c r="V351" s="1"/>
      <c r="W351" s="1"/>
      <c r="X351" s="1"/>
    </row>
    <row r="352" spans="1:24" x14ac:dyDescent="0.4">
      <c r="A352" s="387"/>
      <c r="B352" s="356"/>
      <c r="C352" s="372"/>
      <c r="D352" s="39">
        <v>40.3333333333333</v>
      </c>
      <c r="E352" s="39">
        <v>37</v>
      </c>
      <c r="F352" s="39">
        <v>36</v>
      </c>
      <c r="G352" s="39">
        <v>32.333333333333336</v>
      </c>
      <c r="H352" s="39">
        <v>35.333333333333336</v>
      </c>
      <c r="I352" s="39">
        <v>35.333333333333336</v>
      </c>
      <c r="J352" s="39">
        <v>56.666666666666664</v>
      </c>
      <c r="K352" s="39">
        <v>56.666666666666664</v>
      </c>
      <c r="L352" s="39">
        <v>57</v>
      </c>
      <c r="M352" s="39">
        <v>57</v>
      </c>
      <c r="N352" s="39"/>
      <c r="O352" s="39"/>
      <c r="P352" s="187"/>
      <c r="Q352" s="1"/>
      <c r="R352" s="1"/>
      <c r="S352" s="1"/>
      <c r="T352" s="1"/>
      <c r="U352" s="1"/>
      <c r="V352" s="1"/>
      <c r="W352" s="1"/>
      <c r="X352" s="1"/>
    </row>
    <row r="353" spans="1:24" x14ac:dyDescent="0.4">
      <c r="A353" s="338"/>
      <c r="B353" s="350" t="s">
        <v>91</v>
      </c>
      <c r="C353" s="351" t="s">
        <v>90</v>
      </c>
      <c r="D353" s="352">
        <f>AVERAGE(D354:E354)</f>
        <v>43.5</v>
      </c>
      <c r="E353" s="352"/>
      <c r="F353" s="352">
        <f t="shared" ref="F353" si="866">AVERAGE(F354:G354)</f>
        <v>44</v>
      </c>
      <c r="G353" s="352"/>
      <c r="H353" s="352">
        <f t="shared" ref="H353" si="867">AVERAGE(H354:I354)</f>
        <v>48</v>
      </c>
      <c r="I353" s="352"/>
      <c r="J353" s="352">
        <f t="shared" ref="J353:N353" si="868">AVERAGE(J354:K354)</f>
        <v>73</v>
      </c>
      <c r="K353" s="352"/>
      <c r="L353" s="352">
        <f t="shared" si="868"/>
        <v>77</v>
      </c>
      <c r="M353" s="352"/>
      <c r="N353" s="352" t="e">
        <f t="shared" si="868"/>
        <v>#DIV/0!</v>
      </c>
      <c r="O353" s="352"/>
      <c r="P353" s="187"/>
      <c r="Q353" s="1"/>
      <c r="R353" s="1"/>
      <c r="S353" s="1"/>
      <c r="T353" s="1"/>
      <c r="U353" s="1"/>
      <c r="V353" s="1"/>
      <c r="W353" s="1"/>
      <c r="X353" s="1"/>
    </row>
    <row r="354" spans="1:24" x14ac:dyDescent="0.4">
      <c r="A354" s="338"/>
      <c r="B354" s="350"/>
      <c r="C354" s="351"/>
      <c r="D354" s="56">
        <v>47</v>
      </c>
      <c r="E354" s="56">
        <v>40</v>
      </c>
      <c r="F354" s="56">
        <v>50</v>
      </c>
      <c r="G354" s="56">
        <v>38</v>
      </c>
      <c r="H354" s="56">
        <v>48</v>
      </c>
      <c r="I354" s="56">
        <v>48</v>
      </c>
      <c r="J354" s="56">
        <v>73</v>
      </c>
      <c r="K354" s="56">
        <v>73</v>
      </c>
      <c r="L354" s="56">
        <v>77</v>
      </c>
      <c r="M354" s="56">
        <v>77</v>
      </c>
      <c r="N354" s="56"/>
      <c r="O354" s="56"/>
      <c r="P354" s="187"/>
      <c r="Q354" s="1"/>
      <c r="R354" s="1"/>
      <c r="S354" s="1"/>
      <c r="T354" s="1"/>
      <c r="U354" s="1"/>
      <c r="V354" s="1"/>
      <c r="W354" s="1"/>
      <c r="X354" s="1"/>
    </row>
    <row r="355" spans="1:24" x14ac:dyDescent="0.4">
      <c r="A355" s="338"/>
      <c r="B355" s="339" t="s">
        <v>92</v>
      </c>
      <c r="C355" s="351" t="s">
        <v>90</v>
      </c>
      <c r="D355" s="352">
        <f>AVERAGE(D356:E356)</f>
        <v>42.5</v>
      </c>
      <c r="E355" s="352"/>
      <c r="F355" s="352">
        <f t="shared" ref="F355" si="869">AVERAGE(F356:G356)</f>
        <v>36</v>
      </c>
      <c r="G355" s="352"/>
      <c r="H355" s="352">
        <f t="shared" ref="H355" si="870">AVERAGE(H356:I356)</f>
        <v>30</v>
      </c>
      <c r="I355" s="352"/>
      <c r="J355" s="352">
        <f t="shared" ref="J355:N355" si="871">AVERAGE(J356:K356)</f>
        <v>51</v>
      </c>
      <c r="K355" s="352"/>
      <c r="L355" s="352">
        <f t="shared" si="871"/>
        <v>50</v>
      </c>
      <c r="M355" s="352"/>
      <c r="N355" s="352" t="e">
        <f t="shared" si="871"/>
        <v>#DIV/0!</v>
      </c>
      <c r="O355" s="352"/>
      <c r="P355" s="187"/>
      <c r="Q355" s="1"/>
      <c r="R355" s="1"/>
      <c r="S355" s="1"/>
      <c r="T355" s="1"/>
      <c r="U355" s="1"/>
      <c r="V355" s="1"/>
      <c r="W355" s="1"/>
      <c r="X355" s="1"/>
    </row>
    <row r="356" spans="1:24" x14ac:dyDescent="0.4">
      <c r="A356" s="338"/>
      <c r="B356" s="339"/>
      <c r="C356" s="351"/>
      <c r="D356" s="56">
        <v>44</v>
      </c>
      <c r="E356" s="56">
        <v>41</v>
      </c>
      <c r="F356" s="56">
        <v>36</v>
      </c>
      <c r="G356" s="56">
        <v>36</v>
      </c>
      <c r="H356" s="56">
        <v>30</v>
      </c>
      <c r="I356" s="56">
        <v>30</v>
      </c>
      <c r="J356" s="56">
        <v>51</v>
      </c>
      <c r="K356" s="56">
        <v>51</v>
      </c>
      <c r="L356" s="56">
        <v>50</v>
      </c>
      <c r="M356" s="56">
        <v>50</v>
      </c>
      <c r="N356" s="56"/>
      <c r="O356" s="56"/>
      <c r="P356" s="187"/>
      <c r="Q356" s="1"/>
      <c r="R356" s="1"/>
      <c r="S356" s="1"/>
      <c r="T356" s="1"/>
      <c r="U356" s="1"/>
      <c r="V356" s="1"/>
      <c r="W356" s="1"/>
      <c r="X356" s="1"/>
    </row>
    <row r="357" spans="1:24" x14ac:dyDescent="0.4">
      <c r="A357" s="338"/>
      <c r="B357" s="350" t="s">
        <v>93</v>
      </c>
      <c r="C357" s="351" t="s">
        <v>90</v>
      </c>
      <c r="D357" s="352">
        <f>AVERAGE(D358:E358)</f>
        <v>30</v>
      </c>
      <c r="E357" s="352"/>
      <c r="F357" s="352">
        <f t="shared" ref="F357" si="872">AVERAGE(F358:G358)</f>
        <v>22.5</v>
      </c>
      <c r="G357" s="352"/>
      <c r="H357" s="352">
        <f t="shared" ref="H357" si="873">AVERAGE(H358:I358)</f>
        <v>28</v>
      </c>
      <c r="I357" s="352"/>
      <c r="J357" s="352">
        <f t="shared" ref="J357:N357" si="874">AVERAGE(J358:K358)</f>
        <v>46</v>
      </c>
      <c r="K357" s="352"/>
      <c r="L357" s="352">
        <f t="shared" si="874"/>
        <v>43</v>
      </c>
      <c r="M357" s="352"/>
      <c r="N357" s="352" t="e">
        <f t="shared" si="874"/>
        <v>#DIV/0!</v>
      </c>
      <c r="O357" s="352"/>
      <c r="P357" s="187"/>
      <c r="Q357" s="1"/>
      <c r="R357" s="1"/>
      <c r="S357" s="1"/>
      <c r="T357" s="1"/>
      <c r="U357" s="1"/>
      <c r="V357" s="1"/>
      <c r="W357" s="1"/>
      <c r="X357" s="1"/>
    </row>
    <row r="358" spans="1:24" x14ac:dyDescent="0.4">
      <c r="A358" s="338"/>
      <c r="B358" s="350"/>
      <c r="C358" s="351"/>
      <c r="D358" s="42">
        <v>30</v>
      </c>
      <c r="E358" s="42">
        <v>30</v>
      </c>
      <c r="F358" s="42">
        <v>22</v>
      </c>
      <c r="G358" s="42">
        <v>23</v>
      </c>
      <c r="H358" s="42">
        <v>28</v>
      </c>
      <c r="I358" s="42">
        <v>28</v>
      </c>
      <c r="J358" s="42">
        <v>46</v>
      </c>
      <c r="K358" s="42">
        <v>46</v>
      </c>
      <c r="L358" s="42">
        <v>43</v>
      </c>
      <c r="M358" s="42">
        <v>43</v>
      </c>
      <c r="N358" s="42"/>
      <c r="O358" s="42"/>
      <c r="P358" s="187"/>
      <c r="Q358" s="1"/>
      <c r="R358" s="1"/>
      <c r="S358" s="1"/>
      <c r="T358" s="1"/>
      <c r="U358" s="1"/>
      <c r="V358" s="1"/>
      <c r="W358" s="1"/>
      <c r="X358" s="1"/>
    </row>
    <row r="359" spans="1:24" x14ac:dyDescent="0.4">
      <c r="A359" s="55"/>
      <c r="B359" s="46" t="s">
        <v>94</v>
      </c>
      <c r="C359" s="41" t="s">
        <v>95</v>
      </c>
      <c r="D359" s="333">
        <v>2134</v>
      </c>
      <c r="E359" s="333"/>
      <c r="F359" s="333">
        <v>1406</v>
      </c>
      <c r="G359" s="333"/>
      <c r="H359" s="333">
        <v>2013</v>
      </c>
      <c r="I359" s="333"/>
      <c r="J359" s="333">
        <v>5785.97</v>
      </c>
      <c r="K359" s="333"/>
      <c r="L359" s="333">
        <v>6447.03</v>
      </c>
      <c r="M359" s="333"/>
      <c r="N359" s="333"/>
      <c r="O359" s="333"/>
      <c r="P359" s="187"/>
      <c r="Q359" s="1"/>
      <c r="R359" s="1"/>
      <c r="S359" s="1"/>
      <c r="T359" s="1"/>
      <c r="U359" s="1"/>
      <c r="V359" s="1"/>
      <c r="W359" s="1"/>
      <c r="X359" s="1"/>
    </row>
    <row r="360" spans="1:24" x14ac:dyDescent="0.4">
      <c r="A360" s="338"/>
      <c r="B360" s="350" t="s">
        <v>34</v>
      </c>
      <c r="C360" s="351" t="s">
        <v>90</v>
      </c>
      <c r="D360" s="347"/>
      <c r="E360" s="347"/>
      <c r="F360" s="348"/>
      <c r="G360" s="348"/>
      <c r="H360" s="348"/>
      <c r="I360" s="348"/>
      <c r="J360" s="352">
        <f t="shared" ref="J360:N360" si="875">AVERAGE(J361:K361)</f>
        <v>44</v>
      </c>
      <c r="K360" s="352"/>
      <c r="L360" s="352">
        <f t="shared" si="875"/>
        <v>41.5</v>
      </c>
      <c r="M360" s="352"/>
      <c r="N360" s="352" t="e">
        <f t="shared" si="875"/>
        <v>#DIV/0!</v>
      </c>
      <c r="O360" s="352"/>
      <c r="P360" s="187"/>
      <c r="Q360" s="1"/>
      <c r="R360" s="1"/>
      <c r="S360" s="1"/>
      <c r="T360" s="1"/>
      <c r="U360" s="1"/>
      <c r="V360" s="1"/>
      <c r="W360" s="1"/>
      <c r="X360" s="1"/>
    </row>
    <row r="361" spans="1:24" x14ac:dyDescent="0.4">
      <c r="A361" s="338"/>
      <c r="B361" s="350"/>
      <c r="C361" s="351"/>
      <c r="D361" s="347"/>
      <c r="E361" s="347"/>
      <c r="F361" s="348"/>
      <c r="G361" s="348"/>
      <c r="H361" s="348"/>
      <c r="I361" s="348"/>
      <c r="J361" s="42">
        <v>40</v>
      </c>
      <c r="K361" s="42">
        <v>48</v>
      </c>
      <c r="L361" s="42">
        <v>36</v>
      </c>
      <c r="M361" s="42">
        <v>47</v>
      </c>
      <c r="N361" s="42"/>
      <c r="O361" s="42"/>
      <c r="P361" s="187"/>
      <c r="Q361" s="1"/>
      <c r="R361" s="1"/>
      <c r="S361" s="1"/>
      <c r="T361" s="1"/>
      <c r="U361" s="1"/>
      <c r="V361" s="1"/>
      <c r="W361" s="1"/>
      <c r="X361" s="1"/>
    </row>
    <row r="362" spans="1:24" x14ac:dyDescent="0.4">
      <c r="A362" s="338"/>
      <c r="B362" s="350" t="s">
        <v>35</v>
      </c>
      <c r="C362" s="351" t="s">
        <v>90</v>
      </c>
      <c r="D362" s="347"/>
      <c r="E362" s="347"/>
      <c r="F362" s="348"/>
      <c r="G362" s="348"/>
      <c r="H362" s="348"/>
      <c r="I362" s="348"/>
      <c r="J362" s="352">
        <f t="shared" ref="J362:N362" si="876">AVERAGE(J363:K363)</f>
        <v>55</v>
      </c>
      <c r="K362" s="352"/>
      <c r="L362" s="352">
        <f t="shared" si="876"/>
        <v>53.5</v>
      </c>
      <c r="M362" s="352"/>
      <c r="N362" s="352" t="e">
        <f t="shared" si="876"/>
        <v>#DIV/0!</v>
      </c>
      <c r="O362" s="352"/>
      <c r="P362" s="187"/>
      <c r="Q362" s="1"/>
      <c r="R362" s="1"/>
      <c r="S362" s="1"/>
      <c r="T362" s="1"/>
      <c r="U362" s="1"/>
      <c r="V362" s="1"/>
      <c r="W362" s="1"/>
      <c r="X362" s="1"/>
    </row>
    <row r="363" spans="1:24" x14ac:dyDescent="0.4">
      <c r="A363" s="338"/>
      <c r="B363" s="350"/>
      <c r="C363" s="351"/>
      <c r="D363" s="347"/>
      <c r="E363" s="347"/>
      <c r="F363" s="348"/>
      <c r="G363" s="348"/>
      <c r="H363" s="348"/>
      <c r="I363" s="348"/>
      <c r="J363" s="42">
        <v>49</v>
      </c>
      <c r="K363" s="42">
        <v>61</v>
      </c>
      <c r="L363" s="42">
        <v>45</v>
      </c>
      <c r="M363" s="42">
        <v>62</v>
      </c>
      <c r="N363" s="42"/>
      <c r="O363" s="42"/>
      <c r="P363" s="187"/>
      <c r="Q363" s="1"/>
      <c r="R363" s="1"/>
      <c r="S363" s="1"/>
      <c r="T363" s="1"/>
      <c r="U363" s="1"/>
      <c r="V363" s="1"/>
      <c r="W363" s="1"/>
      <c r="X363" s="1"/>
    </row>
    <row r="364" spans="1:24" x14ac:dyDescent="0.4">
      <c r="A364" s="338"/>
      <c r="B364" s="350" t="s">
        <v>36</v>
      </c>
      <c r="C364" s="351" t="s">
        <v>90</v>
      </c>
      <c r="D364" s="347"/>
      <c r="E364" s="347"/>
      <c r="F364" s="348"/>
      <c r="G364" s="348"/>
      <c r="H364" s="348"/>
      <c r="I364" s="348"/>
      <c r="J364" s="352">
        <f t="shared" ref="J364:N364" si="877">AVERAGE(J365:K365)</f>
        <v>52.5</v>
      </c>
      <c r="K364" s="352"/>
      <c r="L364" s="352">
        <f t="shared" si="877"/>
        <v>52.5</v>
      </c>
      <c r="M364" s="352"/>
      <c r="N364" s="352" t="e">
        <f t="shared" si="877"/>
        <v>#DIV/0!</v>
      </c>
      <c r="O364" s="352"/>
      <c r="P364" s="187"/>
      <c r="Q364" s="1"/>
      <c r="R364" s="1"/>
      <c r="S364" s="1"/>
      <c r="T364" s="1"/>
      <c r="U364" s="1"/>
      <c r="V364" s="1"/>
      <c r="W364" s="1"/>
      <c r="X364" s="1"/>
    </row>
    <row r="365" spans="1:24" x14ac:dyDescent="0.4">
      <c r="A365" s="338"/>
      <c r="B365" s="350"/>
      <c r="C365" s="351"/>
      <c r="D365" s="347"/>
      <c r="E365" s="347"/>
      <c r="F365" s="348"/>
      <c r="G365" s="348"/>
      <c r="H365" s="348"/>
      <c r="I365" s="348"/>
      <c r="J365" s="42">
        <v>44</v>
      </c>
      <c r="K365" s="42">
        <v>61</v>
      </c>
      <c r="L365" s="42">
        <v>43</v>
      </c>
      <c r="M365" s="42">
        <v>62</v>
      </c>
      <c r="N365" s="42"/>
      <c r="O365" s="42"/>
      <c r="P365" s="187"/>
      <c r="Q365" s="1"/>
      <c r="R365" s="1"/>
      <c r="S365" s="1"/>
      <c r="T365" s="1"/>
      <c r="U365" s="1"/>
      <c r="V365" s="1"/>
      <c r="W365" s="1"/>
      <c r="X365" s="1"/>
    </row>
    <row r="366" spans="1:24" x14ac:dyDescent="0.4">
      <c r="A366" s="338"/>
      <c r="B366" s="339" t="s">
        <v>96</v>
      </c>
      <c r="C366" s="351" t="s">
        <v>90</v>
      </c>
      <c r="D366" s="347"/>
      <c r="E366" s="347"/>
      <c r="F366" s="348"/>
      <c r="G366" s="348"/>
      <c r="H366" s="348"/>
      <c r="I366" s="348"/>
      <c r="J366" s="352">
        <f t="shared" ref="J366:N366" si="878">AVERAGE(J367:K367)</f>
        <v>15</v>
      </c>
      <c r="K366" s="352"/>
      <c r="L366" s="352">
        <f t="shared" si="878"/>
        <v>13.5</v>
      </c>
      <c r="M366" s="352"/>
      <c r="N366" s="352" t="e">
        <f t="shared" si="878"/>
        <v>#DIV/0!</v>
      </c>
      <c r="O366" s="352"/>
      <c r="P366" s="187"/>
      <c r="Q366" s="1"/>
      <c r="R366" s="1"/>
      <c r="S366" s="1"/>
      <c r="T366" s="1"/>
      <c r="U366" s="1"/>
      <c r="V366" s="1"/>
      <c r="W366" s="1"/>
      <c r="X366" s="1"/>
    </row>
    <row r="367" spans="1:24" x14ac:dyDescent="0.4">
      <c r="A367" s="338"/>
      <c r="B367" s="339"/>
      <c r="C367" s="351"/>
      <c r="D367" s="347"/>
      <c r="E367" s="347"/>
      <c r="F367" s="348"/>
      <c r="G367" s="348"/>
      <c r="H367" s="348"/>
      <c r="I367" s="348"/>
      <c r="J367" s="42">
        <v>11</v>
      </c>
      <c r="K367" s="42">
        <v>19</v>
      </c>
      <c r="L367" s="42">
        <v>8</v>
      </c>
      <c r="M367" s="42">
        <v>19</v>
      </c>
      <c r="N367" s="42"/>
      <c r="O367" s="42"/>
      <c r="P367" s="187"/>
      <c r="Q367" s="1"/>
      <c r="R367" s="1"/>
      <c r="S367" s="1"/>
      <c r="T367" s="1"/>
      <c r="U367" s="1"/>
      <c r="V367" s="1"/>
      <c r="W367" s="1"/>
      <c r="X367" s="1"/>
    </row>
    <row r="368" spans="1:24" x14ac:dyDescent="0.4">
      <c r="A368" s="338"/>
      <c r="B368" s="350" t="s">
        <v>97</v>
      </c>
      <c r="C368" s="351" t="s">
        <v>90</v>
      </c>
      <c r="D368" s="347"/>
      <c r="E368" s="347"/>
      <c r="F368" s="348"/>
      <c r="G368" s="348"/>
      <c r="H368" s="348"/>
      <c r="I368" s="348"/>
      <c r="J368" s="352">
        <f t="shared" ref="J368:N368" si="879">AVERAGE(J369:K369)</f>
        <v>38.5</v>
      </c>
      <c r="K368" s="352"/>
      <c r="L368" s="352">
        <f t="shared" si="879"/>
        <v>34.5</v>
      </c>
      <c r="M368" s="352"/>
      <c r="N368" s="352" t="e">
        <f t="shared" si="879"/>
        <v>#DIV/0!</v>
      </c>
      <c r="O368" s="352"/>
      <c r="P368" s="187"/>
      <c r="Q368" s="1"/>
      <c r="R368" s="1"/>
      <c r="S368" s="1"/>
      <c r="T368" s="1"/>
      <c r="U368" s="1"/>
      <c r="V368" s="1"/>
      <c r="W368" s="1"/>
      <c r="X368" s="1"/>
    </row>
    <row r="369" spans="1:24" x14ac:dyDescent="0.4">
      <c r="A369" s="338"/>
      <c r="B369" s="350"/>
      <c r="C369" s="351"/>
      <c r="D369" s="347"/>
      <c r="E369" s="347"/>
      <c r="F369" s="348"/>
      <c r="G369" s="348"/>
      <c r="H369" s="348"/>
      <c r="I369" s="348"/>
      <c r="J369" s="42">
        <v>32</v>
      </c>
      <c r="K369" s="42">
        <v>45</v>
      </c>
      <c r="L369" s="42">
        <v>36</v>
      </c>
      <c r="M369" s="42">
        <v>33</v>
      </c>
      <c r="N369" s="42"/>
      <c r="O369" s="42"/>
      <c r="P369" s="187"/>
      <c r="Q369" s="1"/>
      <c r="R369" s="1"/>
      <c r="S369" s="1"/>
      <c r="T369" s="1"/>
      <c r="U369" s="1"/>
      <c r="V369" s="1"/>
      <c r="W369" s="1"/>
      <c r="X369" s="1"/>
    </row>
    <row r="370" spans="1:24" x14ac:dyDescent="0.4">
      <c r="A370" s="338"/>
      <c r="B370" s="350" t="s">
        <v>98</v>
      </c>
      <c r="C370" s="351" t="s">
        <v>90</v>
      </c>
      <c r="D370" s="347"/>
      <c r="E370" s="347"/>
      <c r="F370" s="348"/>
      <c r="G370" s="348"/>
      <c r="H370" s="348"/>
      <c r="I370" s="348"/>
      <c r="J370" s="352">
        <f t="shared" ref="J370:N370" si="880">AVERAGE(J371:K371)</f>
        <v>58</v>
      </c>
      <c r="K370" s="352"/>
      <c r="L370" s="352">
        <f t="shared" si="880"/>
        <v>51.5</v>
      </c>
      <c r="M370" s="352"/>
      <c r="N370" s="352" t="e">
        <f t="shared" si="880"/>
        <v>#DIV/0!</v>
      </c>
      <c r="O370" s="352"/>
      <c r="P370" s="187"/>
      <c r="Q370" s="1"/>
      <c r="R370" s="1"/>
      <c r="S370" s="1"/>
      <c r="T370" s="1"/>
      <c r="U370" s="1"/>
      <c r="V370" s="1"/>
      <c r="W370" s="1"/>
      <c r="X370" s="1"/>
    </row>
    <row r="371" spans="1:24" x14ac:dyDescent="0.4">
      <c r="A371" s="338"/>
      <c r="B371" s="350"/>
      <c r="C371" s="351"/>
      <c r="D371" s="347"/>
      <c r="E371" s="347"/>
      <c r="F371" s="348"/>
      <c r="G371" s="348"/>
      <c r="H371" s="348"/>
      <c r="I371" s="348"/>
      <c r="J371" s="42">
        <v>49</v>
      </c>
      <c r="K371" s="42">
        <v>67</v>
      </c>
      <c r="L371" s="42">
        <v>36</v>
      </c>
      <c r="M371" s="42">
        <v>67</v>
      </c>
      <c r="N371" s="42"/>
      <c r="O371" s="42"/>
      <c r="P371" s="187"/>
      <c r="Q371" s="1"/>
      <c r="R371" s="1"/>
      <c r="S371" s="1"/>
      <c r="T371" s="1"/>
      <c r="U371" s="1"/>
      <c r="V371" s="1"/>
      <c r="W371" s="1"/>
      <c r="X371" s="1"/>
    </row>
    <row r="372" spans="1:24" x14ac:dyDescent="0.4">
      <c r="A372" s="338"/>
      <c r="B372" s="350" t="s">
        <v>99</v>
      </c>
      <c r="C372" s="351" t="s">
        <v>90</v>
      </c>
      <c r="D372" s="347"/>
      <c r="E372" s="347"/>
      <c r="F372" s="348"/>
      <c r="G372" s="348"/>
      <c r="H372" s="348"/>
      <c r="I372" s="348"/>
      <c r="J372" s="352">
        <f>AVERAGE(J373:K373)</f>
        <v>58.5</v>
      </c>
      <c r="K372" s="352"/>
      <c r="L372" s="352">
        <f>AVERAGE(L373:M373)</f>
        <v>61</v>
      </c>
      <c r="M372" s="352"/>
      <c r="N372" s="352" t="e">
        <f>AVERAGE(N373:O373)</f>
        <v>#DIV/0!</v>
      </c>
      <c r="O372" s="352"/>
      <c r="P372" s="187"/>
      <c r="Q372" s="1"/>
      <c r="R372" s="1"/>
      <c r="S372" s="1"/>
      <c r="T372" s="1"/>
      <c r="U372" s="1"/>
      <c r="V372" s="1"/>
      <c r="W372" s="1"/>
      <c r="X372" s="1"/>
    </row>
    <row r="373" spans="1:24" x14ac:dyDescent="0.4">
      <c r="A373" s="338"/>
      <c r="B373" s="350"/>
      <c r="C373" s="351"/>
      <c r="D373" s="347"/>
      <c r="E373" s="347"/>
      <c r="F373" s="348"/>
      <c r="G373" s="348"/>
      <c r="H373" s="348"/>
      <c r="I373" s="348"/>
      <c r="J373" s="42">
        <v>47</v>
      </c>
      <c r="K373" s="42">
        <v>70</v>
      </c>
      <c r="L373" s="42">
        <v>50</v>
      </c>
      <c r="M373" s="42">
        <v>72</v>
      </c>
      <c r="N373" s="42"/>
      <c r="O373" s="42"/>
      <c r="P373" s="187"/>
      <c r="Q373" s="1"/>
      <c r="R373" s="1"/>
      <c r="S373" s="1"/>
      <c r="T373" s="1"/>
      <c r="U373" s="1"/>
      <c r="V373" s="1"/>
      <c r="W373" s="1"/>
      <c r="X373" s="1"/>
    </row>
    <row r="374" spans="1:24" x14ac:dyDescent="0.4">
      <c r="A374" s="338"/>
      <c r="B374" s="350" t="s">
        <v>100</v>
      </c>
      <c r="C374" s="351" t="s">
        <v>90</v>
      </c>
      <c r="D374" s="347"/>
      <c r="E374" s="347"/>
      <c r="F374" s="348"/>
      <c r="G374" s="348"/>
      <c r="H374" s="348"/>
      <c r="I374" s="348"/>
      <c r="J374" s="352">
        <f>AVERAGE(J375:K375)</f>
        <v>55</v>
      </c>
      <c r="K374" s="352"/>
      <c r="L374" s="352">
        <f>AVERAGE(L375:M375)</f>
        <v>50</v>
      </c>
      <c r="M374" s="352"/>
      <c r="N374" s="352" t="e">
        <f>AVERAGE(N375:O375)</f>
        <v>#DIV/0!</v>
      </c>
      <c r="O374" s="352"/>
      <c r="P374" s="187"/>
      <c r="Q374" s="1"/>
      <c r="R374" s="1"/>
      <c r="S374" s="1"/>
      <c r="T374" s="1"/>
      <c r="U374" s="1"/>
      <c r="V374" s="1"/>
      <c r="W374" s="1"/>
      <c r="X374" s="1"/>
    </row>
    <row r="375" spans="1:24" x14ac:dyDescent="0.4">
      <c r="A375" s="338"/>
      <c r="B375" s="350"/>
      <c r="C375" s="351"/>
      <c r="D375" s="347"/>
      <c r="E375" s="347"/>
      <c r="F375" s="348"/>
      <c r="G375" s="348"/>
      <c r="H375" s="348"/>
      <c r="I375" s="348"/>
      <c r="J375" s="42">
        <v>51</v>
      </c>
      <c r="K375" s="42">
        <v>59</v>
      </c>
      <c r="L375" s="42">
        <v>43</v>
      </c>
      <c r="M375" s="42">
        <v>57</v>
      </c>
      <c r="N375" s="42"/>
      <c r="O375" s="42"/>
      <c r="P375" s="187"/>
      <c r="Q375" s="1"/>
      <c r="R375" s="1"/>
      <c r="S375" s="1"/>
      <c r="T375" s="1"/>
      <c r="U375" s="1"/>
      <c r="V375" s="1"/>
      <c r="W375" s="1"/>
      <c r="X375" s="1"/>
    </row>
    <row r="376" spans="1:24" x14ac:dyDescent="0.4">
      <c r="A376" s="49"/>
      <c r="B376" s="353" t="s">
        <v>101</v>
      </c>
      <c r="C376" s="353"/>
      <c r="D376" s="353"/>
      <c r="E376" s="353"/>
      <c r="F376" s="353"/>
      <c r="G376" s="353"/>
      <c r="H376" s="353"/>
      <c r="I376" s="353"/>
      <c r="J376" s="353"/>
      <c r="K376" s="353"/>
      <c r="L376" s="353"/>
      <c r="M376" s="353"/>
      <c r="N376" s="353"/>
      <c r="O376" s="353"/>
      <c r="P376" s="187"/>
      <c r="Q376" s="1"/>
      <c r="R376" s="1"/>
      <c r="S376" s="1"/>
      <c r="T376" s="1"/>
      <c r="U376" s="1"/>
      <c r="V376" s="1"/>
      <c r="W376" s="1"/>
      <c r="X376" s="1"/>
    </row>
    <row r="377" spans="1:24" ht="21" x14ac:dyDescent="0.45">
      <c r="A377" s="323"/>
      <c r="B377" s="324" t="s">
        <v>101</v>
      </c>
      <c r="C377" s="325" t="s">
        <v>25</v>
      </c>
      <c r="D377" s="352" t="e">
        <f>AVERAGE(#REF!)</f>
        <v>#REF!</v>
      </c>
      <c r="E377" s="352"/>
      <c r="F377" s="354">
        <v>82</v>
      </c>
      <c r="G377" s="354"/>
      <c r="H377" s="354">
        <v>83</v>
      </c>
      <c r="I377" s="354"/>
      <c r="J377" s="354">
        <v>84</v>
      </c>
      <c r="K377" s="354"/>
      <c r="L377" s="354">
        <v>83.3</v>
      </c>
      <c r="M377" s="354"/>
      <c r="N377" s="352" t="e">
        <f>AVERAGE(#REF!)</f>
        <v>#REF!</v>
      </c>
      <c r="O377" s="352"/>
      <c r="P377" s="326">
        <v>80</v>
      </c>
      <c r="Q377" s="1"/>
      <c r="R377" s="1"/>
      <c r="S377" s="1"/>
      <c r="T377" s="1"/>
      <c r="U377" s="1"/>
      <c r="V377" s="1"/>
      <c r="W377" s="1"/>
      <c r="X377" s="1"/>
    </row>
    <row r="378" spans="1:24" x14ac:dyDescent="0.4">
      <c r="A378" s="43" t="s">
        <v>635</v>
      </c>
      <c r="B378" s="353" t="s">
        <v>102</v>
      </c>
      <c r="C378" s="353"/>
      <c r="D378" s="353"/>
      <c r="E378" s="353"/>
      <c r="F378" s="353"/>
      <c r="G378" s="353"/>
      <c r="H378" s="353"/>
      <c r="I378" s="353"/>
      <c r="J378" s="353"/>
      <c r="K378" s="353"/>
      <c r="L378" s="353"/>
      <c r="M378" s="353"/>
      <c r="N378" s="353"/>
      <c r="O378" s="353"/>
      <c r="P378" s="187"/>
      <c r="Q378" s="1"/>
      <c r="R378" s="1"/>
      <c r="S378" s="1"/>
      <c r="T378" s="1"/>
      <c r="U378" s="1"/>
      <c r="V378" s="1"/>
      <c r="W378" s="1"/>
      <c r="X378" s="1"/>
    </row>
    <row r="379" spans="1:24" x14ac:dyDescent="0.4">
      <c r="A379" s="55"/>
      <c r="B379" s="46" t="s">
        <v>103</v>
      </c>
      <c r="C379" s="41" t="s">
        <v>25</v>
      </c>
      <c r="D379" s="347"/>
      <c r="E379" s="347"/>
      <c r="F379" s="348"/>
      <c r="G379" s="348"/>
      <c r="H379" s="348"/>
      <c r="I379" s="348"/>
      <c r="J379" s="349">
        <v>2</v>
      </c>
      <c r="K379" s="349"/>
      <c r="L379" s="349">
        <v>2.19</v>
      </c>
      <c r="M379" s="349"/>
      <c r="N379" s="349"/>
      <c r="O379" s="349"/>
      <c r="P379" s="187"/>
      <c r="Q379" s="1"/>
      <c r="R379" s="1"/>
      <c r="S379" s="1"/>
      <c r="T379" s="1"/>
      <c r="U379" s="1"/>
      <c r="V379" s="1"/>
      <c r="W379" s="1"/>
      <c r="X379" s="1"/>
    </row>
    <row r="380" spans="1:24" x14ac:dyDescent="0.4">
      <c r="A380" s="55"/>
      <c r="B380" s="46" t="s">
        <v>104</v>
      </c>
      <c r="C380" s="41" t="s">
        <v>25</v>
      </c>
      <c r="D380" s="347"/>
      <c r="E380" s="347"/>
      <c r="F380" s="348"/>
      <c r="G380" s="348"/>
      <c r="H380" s="348"/>
      <c r="I380" s="348"/>
      <c r="J380" s="349">
        <v>-18.21</v>
      </c>
      <c r="K380" s="349"/>
      <c r="L380" s="349">
        <v>-18.350000000000001</v>
      </c>
      <c r="M380" s="349"/>
      <c r="N380" s="349"/>
      <c r="O380" s="349"/>
      <c r="P380" s="187"/>
      <c r="Q380" s="1"/>
      <c r="R380" s="1"/>
      <c r="S380" s="1"/>
      <c r="T380" s="1"/>
      <c r="U380" s="1"/>
      <c r="V380" s="1"/>
      <c r="W380" s="1"/>
      <c r="X380" s="1"/>
    </row>
    <row r="381" spans="1:24" x14ac:dyDescent="0.4">
      <c r="A381" s="55"/>
      <c r="B381" s="46" t="s">
        <v>105</v>
      </c>
      <c r="C381" s="41" t="s">
        <v>25</v>
      </c>
      <c r="D381" s="347"/>
      <c r="E381" s="347"/>
      <c r="F381" s="348"/>
      <c r="G381" s="348"/>
      <c r="H381" s="348"/>
      <c r="I381" s="348"/>
      <c r="J381" s="349">
        <v>1.66</v>
      </c>
      <c r="K381" s="349"/>
      <c r="L381" s="349">
        <v>3.2</v>
      </c>
      <c r="M381" s="349"/>
      <c r="N381" s="349"/>
      <c r="O381" s="349"/>
      <c r="P381" s="187"/>
      <c r="Q381" s="1"/>
      <c r="R381" s="1"/>
      <c r="S381" s="1"/>
      <c r="T381" s="1"/>
      <c r="U381" s="1"/>
      <c r="V381" s="1"/>
      <c r="W381" s="1"/>
      <c r="X381" s="1"/>
    </row>
    <row r="382" spans="1:24" x14ac:dyDescent="0.4">
      <c r="A382" s="55"/>
      <c r="B382" s="46" t="s">
        <v>106</v>
      </c>
      <c r="C382" s="41" t="s">
        <v>25</v>
      </c>
      <c r="D382" s="347"/>
      <c r="E382" s="347"/>
      <c r="F382" s="348"/>
      <c r="G382" s="348"/>
      <c r="H382" s="348"/>
      <c r="I382" s="348"/>
      <c r="J382" s="349">
        <v>-15.25</v>
      </c>
      <c r="K382" s="349"/>
      <c r="L382" s="349">
        <v>-13.55</v>
      </c>
      <c r="M382" s="349"/>
      <c r="N382" s="349"/>
      <c r="O382" s="349"/>
      <c r="P382" s="266"/>
      <c r="Q382" s="1"/>
      <c r="R382" s="1"/>
      <c r="S382" s="1"/>
      <c r="T382" s="1"/>
      <c r="U382" s="1"/>
      <c r="V382" s="1"/>
      <c r="W382" s="1"/>
      <c r="X382" s="1"/>
    </row>
    <row r="383" spans="1:24" x14ac:dyDescent="0.4">
      <c r="A383" s="264"/>
      <c r="B383" s="398" t="s">
        <v>107</v>
      </c>
      <c r="C383" s="398"/>
      <c r="D383" s="398"/>
      <c r="E383" s="398"/>
      <c r="F383" s="398"/>
      <c r="G383" s="398"/>
      <c r="H383" s="398"/>
      <c r="I383" s="398"/>
      <c r="J383" s="398"/>
      <c r="K383" s="398"/>
      <c r="L383" s="398"/>
      <c r="M383" s="398"/>
      <c r="N383" s="398"/>
      <c r="O383" s="399"/>
      <c r="P383" s="270"/>
      <c r="Q383" s="1"/>
      <c r="R383" s="1"/>
      <c r="S383" s="1"/>
      <c r="T383" s="1"/>
      <c r="U383" s="1"/>
      <c r="V383" s="1"/>
      <c r="W383" s="1"/>
      <c r="X383" s="1"/>
    </row>
    <row r="384" spans="1:24" x14ac:dyDescent="0.4">
      <c r="A384" s="262"/>
      <c r="B384" s="261" t="s">
        <v>108</v>
      </c>
      <c r="C384" s="14" t="s">
        <v>25</v>
      </c>
      <c r="D384" s="340">
        <v>100</v>
      </c>
      <c r="E384" s="340"/>
      <c r="F384" s="340">
        <v>100</v>
      </c>
      <c r="G384" s="340"/>
      <c r="H384" s="340">
        <v>100</v>
      </c>
      <c r="I384" s="340"/>
      <c r="J384" s="340">
        <v>100</v>
      </c>
      <c r="K384" s="340"/>
      <c r="L384" s="340">
        <v>100</v>
      </c>
      <c r="M384" s="340"/>
      <c r="N384" s="341"/>
      <c r="O384" s="341"/>
      <c r="P384" s="265"/>
      <c r="Q384" s="1"/>
      <c r="R384" s="1"/>
      <c r="S384" s="1"/>
      <c r="T384" s="1"/>
      <c r="U384" s="1"/>
      <c r="V384" s="1"/>
      <c r="W384" s="1"/>
      <c r="X384" s="1"/>
    </row>
    <row r="385" spans="1:24" x14ac:dyDescent="0.4">
      <c r="A385" s="267" t="s">
        <v>109</v>
      </c>
      <c r="B385" s="342" t="s">
        <v>110</v>
      </c>
      <c r="C385" s="342"/>
      <c r="D385" s="342"/>
      <c r="E385" s="342"/>
      <c r="F385" s="342"/>
      <c r="G385" s="342"/>
      <c r="H385" s="342"/>
      <c r="I385" s="342"/>
      <c r="J385" s="342"/>
      <c r="K385" s="342"/>
      <c r="L385" s="342"/>
      <c r="M385" s="342"/>
      <c r="N385" s="342"/>
      <c r="O385" s="342"/>
      <c r="P385" s="265"/>
      <c r="Q385" s="1"/>
      <c r="R385" s="1"/>
      <c r="S385" s="1"/>
      <c r="T385" s="1"/>
      <c r="U385" s="1"/>
      <c r="V385" s="1"/>
      <c r="W385" s="1"/>
      <c r="X385" s="1"/>
    </row>
    <row r="386" spans="1:24" x14ac:dyDescent="0.4">
      <c r="A386" s="262"/>
      <c r="B386" s="261" t="s">
        <v>111</v>
      </c>
      <c r="C386" s="14" t="s">
        <v>24</v>
      </c>
      <c r="D386" s="268"/>
      <c r="E386" s="268"/>
      <c r="F386" s="318"/>
      <c r="G386" s="318"/>
      <c r="H386" s="318"/>
      <c r="I386" s="318"/>
      <c r="J386" s="269">
        <v>0</v>
      </c>
      <c r="K386" s="269">
        <v>869</v>
      </c>
      <c r="L386" s="269">
        <v>34</v>
      </c>
      <c r="M386" s="269">
        <v>946</v>
      </c>
      <c r="N386" s="269"/>
      <c r="O386" s="269"/>
      <c r="P386" s="265"/>
      <c r="Q386" s="1"/>
      <c r="R386" s="1"/>
      <c r="S386" s="1"/>
      <c r="T386" s="1"/>
      <c r="U386" s="1"/>
      <c r="V386" s="1"/>
      <c r="W386" s="1"/>
      <c r="X386" s="1"/>
    </row>
    <row r="387" spans="1:24" x14ac:dyDescent="0.4">
      <c r="A387" s="262"/>
      <c r="B387" s="261" t="s">
        <v>112</v>
      </c>
      <c r="C387" s="14" t="s">
        <v>24</v>
      </c>
      <c r="D387" s="268"/>
      <c r="E387" s="268"/>
      <c r="F387" s="318"/>
      <c r="G387" s="318"/>
      <c r="H387" s="318"/>
      <c r="I387" s="318"/>
      <c r="J387" s="269">
        <v>0</v>
      </c>
      <c r="K387" s="269">
        <v>869</v>
      </c>
      <c r="L387" s="269">
        <v>34</v>
      </c>
      <c r="M387" s="269">
        <v>946</v>
      </c>
      <c r="N387" s="263"/>
      <c r="O387" s="263"/>
      <c r="P387" s="265"/>
      <c r="Q387" s="1"/>
      <c r="R387" s="1"/>
      <c r="S387" s="1"/>
      <c r="T387" s="1"/>
      <c r="U387" s="1"/>
      <c r="V387" s="1"/>
      <c r="W387" s="1"/>
      <c r="X387" s="1"/>
    </row>
    <row r="388" spans="1:24" x14ac:dyDescent="0.4">
      <c r="A388" s="1" t="s">
        <v>113</v>
      </c>
      <c r="B388" s="2"/>
      <c r="C388" s="3"/>
      <c r="D388" s="1"/>
      <c r="E388" s="1"/>
      <c r="F388" s="1"/>
      <c r="G388" s="1"/>
      <c r="H388" s="1"/>
      <c r="I388" s="1"/>
      <c r="J388" s="1"/>
      <c r="K388" s="1"/>
      <c r="L388" s="1"/>
      <c r="M388" s="1"/>
      <c r="N388" s="1"/>
      <c r="O388" s="1"/>
      <c r="P388" s="186"/>
      <c r="Q388" s="1"/>
      <c r="R388" s="1"/>
      <c r="S388" s="1"/>
      <c r="T388" s="1"/>
      <c r="U388" s="1"/>
      <c r="V388" s="1"/>
      <c r="W388" s="1"/>
      <c r="X388" s="1"/>
    </row>
    <row r="389" spans="1:24" x14ac:dyDescent="0.4">
      <c r="A389" s="1"/>
      <c r="B389" s="2"/>
      <c r="C389" s="3"/>
      <c r="D389" s="1"/>
      <c r="E389" s="1"/>
      <c r="F389" s="1"/>
      <c r="G389" s="1"/>
      <c r="H389" s="1"/>
      <c r="I389" s="1"/>
      <c r="J389" s="1"/>
      <c r="K389" s="1"/>
      <c r="L389" s="1"/>
      <c r="M389" s="1"/>
      <c r="N389" s="1"/>
      <c r="O389" s="1"/>
      <c r="P389" s="186"/>
      <c r="Q389" s="1"/>
      <c r="R389" s="1"/>
      <c r="S389" s="1"/>
      <c r="T389" s="1"/>
      <c r="U389" s="1"/>
      <c r="V389" s="1"/>
      <c r="W389" s="1"/>
      <c r="X389" s="1"/>
    </row>
    <row r="390" spans="1:24" x14ac:dyDescent="0.4">
      <c r="A390" s="1"/>
      <c r="B390" s="2"/>
      <c r="C390" s="3"/>
      <c r="D390" s="1"/>
      <c r="E390" s="1"/>
      <c r="F390" s="1"/>
      <c r="G390" s="1"/>
      <c r="H390" s="1"/>
      <c r="I390" s="1"/>
      <c r="J390" s="1"/>
      <c r="K390" s="1"/>
      <c r="L390" s="1"/>
      <c r="M390" s="1"/>
      <c r="N390" s="1"/>
      <c r="O390" s="1"/>
      <c r="P390" s="186"/>
      <c r="Q390" s="1"/>
      <c r="R390" s="1"/>
      <c r="S390" s="1"/>
      <c r="T390" s="1"/>
      <c r="U390" s="1"/>
      <c r="V390" s="1"/>
      <c r="W390" s="1"/>
      <c r="X390" s="1"/>
    </row>
    <row r="391" spans="1:24" x14ac:dyDescent="0.4">
      <c r="A391" s="1"/>
      <c r="B391" s="2"/>
      <c r="C391" s="3"/>
      <c r="D391" s="1"/>
      <c r="E391" s="1"/>
      <c r="F391" s="1"/>
      <c r="G391" s="1"/>
      <c r="H391" s="1"/>
      <c r="I391" s="1"/>
      <c r="J391" s="1"/>
      <c r="K391" s="1"/>
      <c r="L391" s="1"/>
      <c r="M391" s="1"/>
      <c r="N391" s="1"/>
      <c r="O391" s="1"/>
      <c r="P391" s="186"/>
      <c r="Q391" s="1"/>
      <c r="R391" s="1"/>
      <c r="S391" s="1"/>
      <c r="T391" s="1"/>
      <c r="U391" s="1"/>
      <c r="V391" s="1"/>
      <c r="W391" s="1"/>
      <c r="X391" s="1"/>
    </row>
    <row r="392" spans="1:24" x14ac:dyDescent="0.4">
      <c r="A392" s="1"/>
      <c r="B392" s="2"/>
      <c r="C392" s="3"/>
      <c r="D392" s="1"/>
      <c r="E392" s="1"/>
      <c r="F392" s="1"/>
      <c r="G392" s="1"/>
      <c r="H392" s="1"/>
      <c r="I392" s="1"/>
      <c r="J392" s="1"/>
      <c r="K392" s="1"/>
      <c r="L392" s="1"/>
      <c r="M392" s="1"/>
      <c r="N392" s="1"/>
      <c r="O392" s="1"/>
      <c r="P392" s="186"/>
      <c r="Q392" s="1"/>
      <c r="R392" s="1"/>
      <c r="S392" s="1"/>
      <c r="T392" s="1"/>
      <c r="U392" s="1"/>
      <c r="V392" s="1"/>
      <c r="W392" s="1"/>
      <c r="X392" s="1"/>
    </row>
    <row r="393" spans="1:24" x14ac:dyDescent="0.4">
      <c r="A393" s="1"/>
      <c r="B393" s="2"/>
      <c r="C393" s="3"/>
      <c r="D393" s="1"/>
      <c r="E393" s="1"/>
      <c r="F393" s="1"/>
      <c r="G393" s="1"/>
      <c r="H393" s="1"/>
      <c r="I393" s="1"/>
      <c r="J393" s="1"/>
      <c r="K393" s="1"/>
      <c r="L393" s="1"/>
      <c r="M393" s="1"/>
      <c r="N393" s="1"/>
      <c r="O393" s="1"/>
      <c r="P393" s="186"/>
      <c r="Q393" s="1"/>
      <c r="R393" s="1"/>
      <c r="S393" s="1"/>
      <c r="T393" s="1"/>
      <c r="U393" s="1"/>
      <c r="V393" s="1"/>
      <c r="W393" s="1"/>
      <c r="X393" s="1"/>
    </row>
    <row r="394" spans="1:24" x14ac:dyDescent="0.4">
      <c r="A394" s="1"/>
      <c r="B394" s="2"/>
      <c r="C394" s="3"/>
      <c r="D394" s="1"/>
      <c r="E394" s="1"/>
      <c r="F394" s="1"/>
      <c r="G394" s="1"/>
      <c r="H394" s="1"/>
      <c r="I394" s="1"/>
      <c r="J394" s="1"/>
      <c r="K394" s="1"/>
      <c r="L394" s="1"/>
      <c r="M394" s="1"/>
      <c r="N394" s="1"/>
      <c r="O394" s="1"/>
      <c r="P394" s="186"/>
      <c r="Q394" s="1"/>
      <c r="R394" s="1"/>
      <c r="S394" s="1"/>
      <c r="T394" s="1"/>
      <c r="U394" s="1"/>
      <c r="V394" s="1"/>
      <c r="W394" s="1"/>
      <c r="X394" s="1"/>
    </row>
    <row r="395" spans="1:24" x14ac:dyDescent="0.4">
      <c r="A395" s="1"/>
      <c r="B395" s="2"/>
      <c r="C395" s="3"/>
      <c r="D395" s="1"/>
      <c r="E395" s="1"/>
      <c r="F395" s="1"/>
      <c r="G395" s="1"/>
      <c r="H395" s="1"/>
      <c r="I395" s="1"/>
      <c r="J395" s="1"/>
      <c r="K395" s="1"/>
      <c r="L395" s="1"/>
      <c r="M395" s="1"/>
      <c r="N395" s="1"/>
      <c r="O395" s="1"/>
      <c r="P395" s="186"/>
      <c r="Q395" s="1"/>
      <c r="R395" s="1"/>
      <c r="S395" s="1"/>
      <c r="T395" s="1"/>
      <c r="U395" s="1"/>
      <c r="V395" s="1"/>
      <c r="W395" s="1"/>
      <c r="X395" s="1"/>
    </row>
    <row r="396" spans="1:24" x14ac:dyDescent="0.4">
      <c r="A396" s="1"/>
      <c r="B396" s="2"/>
      <c r="C396" s="3"/>
      <c r="D396" s="1"/>
      <c r="E396" s="1"/>
      <c r="F396" s="1"/>
      <c r="G396" s="1"/>
      <c r="H396" s="1"/>
      <c r="I396" s="1"/>
      <c r="J396" s="1"/>
      <c r="K396" s="1"/>
      <c r="L396" s="1"/>
      <c r="M396" s="1"/>
      <c r="N396" s="1"/>
      <c r="O396" s="1"/>
      <c r="P396" s="186"/>
      <c r="Q396" s="1"/>
      <c r="R396" s="1"/>
      <c r="S396" s="1"/>
      <c r="T396" s="1"/>
      <c r="U396" s="1"/>
      <c r="V396" s="1"/>
      <c r="W396" s="1"/>
      <c r="X396" s="1"/>
    </row>
    <row r="397" spans="1:24" x14ac:dyDescent="0.4">
      <c r="A397" s="1"/>
      <c r="B397" s="2"/>
      <c r="C397" s="3"/>
      <c r="D397" s="1"/>
      <c r="E397" s="1"/>
      <c r="F397" s="1"/>
      <c r="G397" s="1"/>
      <c r="H397" s="1"/>
      <c r="I397" s="1"/>
      <c r="J397" s="1"/>
      <c r="K397" s="1"/>
      <c r="L397" s="1"/>
      <c r="M397" s="1"/>
      <c r="N397" s="1"/>
      <c r="O397" s="1"/>
      <c r="P397" s="186"/>
      <c r="Q397" s="1"/>
      <c r="R397" s="1"/>
      <c r="S397" s="1"/>
      <c r="T397" s="1"/>
      <c r="U397" s="1"/>
      <c r="V397" s="1"/>
      <c r="W397" s="1"/>
      <c r="X397" s="1"/>
    </row>
    <row r="398" spans="1:24" x14ac:dyDescent="0.4">
      <c r="A398" s="1"/>
      <c r="B398" s="2"/>
      <c r="C398" s="3"/>
      <c r="D398" s="1"/>
      <c r="E398" s="1"/>
      <c r="F398" s="1"/>
      <c r="G398" s="1"/>
      <c r="H398" s="1"/>
      <c r="I398" s="1"/>
      <c r="J398" s="1"/>
      <c r="K398" s="1"/>
      <c r="L398" s="1"/>
      <c r="M398" s="1"/>
      <c r="N398" s="1"/>
      <c r="O398" s="1"/>
      <c r="P398" s="186"/>
      <c r="Q398" s="1"/>
      <c r="R398" s="1"/>
      <c r="S398" s="1"/>
      <c r="T398" s="1"/>
      <c r="U398" s="1"/>
      <c r="V398" s="1"/>
      <c r="W398" s="1"/>
      <c r="X398" s="1"/>
    </row>
    <row r="399" spans="1:24" x14ac:dyDescent="0.4">
      <c r="A399" s="1"/>
      <c r="B399" s="2"/>
      <c r="C399" s="3"/>
      <c r="D399" s="1"/>
      <c r="E399" s="1"/>
      <c r="F399" s="1"/>
      <c r="G399" s="1"/>
      <c r="H399" s="1"/>
      <c r="I399" s="1"/>
      <c r="J399" s="1"/>
      <c r="K399" s="1"/>
      <c r="L399" s="1"/>
      <c r="M399" s="1"/>
      <c r="N399" s="1"/>
      <c r="O399" s="1"/>
      <c r="P399" s="186"/>
      <c r="Q399" s="1"/>
      <c r="R399" s="1"/>
      <c r="S399" s="1"/>
      <c r="T399" s="1"/>
      <c r="U399" s="1"/>
      <c r="V399" s="1"/>
      <c r="W399" s="1"/>
      <c r="X399" s="1"/>
    </row>
    <row r="400" spans="1:24" x14ac:dyDescent="0.4">
      <c r="A400" s="1"/>
      <c r="B400" s="2"/>
      <c r="C400" s="3"/>
      <c r="D400" s="1"/>
      <c r="E400" s="1"/>
      <c r="F400" s="1"/>
      <c r="G400" s="1"/>
      <c r="H400" s="1"/>
      <c r="I400" s="1"/>
      <c r="J400" s="1"/>
      <c r="K400" s="1"/>
      <c r="L400" s="1"/>
      <c r="M400" s="1"/>
      <c r="N400" s="1"/>
      <c r="O400" s="1"/>
      <c r="P400" s="186"/>
      <c r="Q400" s="1"/>
      <c r="R400" s="1"/>
      <c r="S400" s="1"/>
      <c r="T400" s="1"/>
      <c r="U400" s="1"/>
      <c r="V400" s="1"/>
      <c r="W400" s="1"/>
      <c r="X400" s="1"/>
    </row>
    <row r="401" spans="1:24" x14ac:dyDescent="0.4">
      <c r="A401" s="1"/>
      <c r="B401" s="2"/>
      <c r="C401" s="3"/>
      <c r="D401" s="1"/>
      <c r="E401" s="1"/>
      <c r="F401" s="1"/>
      <c r="G401" s="1"/>
      <c r="H401" s="1"/>
      <c r="I401" s="1"/>
      <c r="J401" s="1"/>
      <c r="K401" s="1"/>
      <c r="L401" s="1"/>
      <c r="M401" s="1"/>
      <c r="N401" s="1"/>
      <c r="O401" s="1"/>
      <c r="P401" s="186"/>
      <c r="Q401" s="1"/>
      <c r="R401" s="1"/>
      <c r="S401" s="1"/>
      <c r="T401" s="1"/>
      <c r="U401" s="1"/>
      <c r="V401" s="1"/>
      <c r="W401" s="1"/>
      <c r="X401" s="1"/>
    </row>
    <row r="402" spans="1:24" x14ac:dyDescent="0.4">
      <c r="A402" s="1"/>
      <c r="B402" s="2"/>
      <c r="C402" s="3"/>
      <c r="D402" s="1"/>
      <c r="E402" s="1"/>
      <c r="F402" s="1"/>
      <c r="G402" s="1"/>
      <c r="H402" s="1"/>
      <c r="I402" s="1"/>
      <c r="J402" s="1"/>
      <c r="K402" s="1"/>
      <c r="L402" s="1"/>
      <c r="M402" s="1"/>
      <c r="N402" s="1"/>
      <c r="O402" s="1"/>
      <c r="P402" s="186"/>
      <c r="Q402" s="1"/>
      <c r="R402" s="1"/>
      <c r="S402" s="1"/>
      <c r="T402" s="1"/>
      <c r="U402" s="1"/>
      <c r="V402" s="1"/>
      <c r="W402" s="1"/>
      <c r="X402" s="1"/>
    </row>
    <row r="403" spans="1:24" x14ac:dyDescent="0.4">
      <c r="A403" s="1"/>
      <c r="B403" s="2"/>
      <c r="C403" s="3"/>
      <c r="D403" s="1"/>
      <c r="E403" s="1"/>
      <c r="F403" s="1"/>
      <c r="G403" s="1"/>
      <c r="H403" s="1"/>
      <c r="I403" s="1"/>
      <c r="J403" s="1"/>
      <c r="K403" s="1"/>
      <c r="L403" s="1"/>
      <c r="M403" s="1"/>
      <c r="N403" s="1"/>
      <c r="O403" s="1"/>
      <c r="P403" s="186"/>
      <c r="Q403" s="1"/>
      <c r="R403" s="1"/>
      <c r="S403" s="1"/>
      <c r="T403" s="1"/>
      <c r="U403" s="1"/>
      <c r="V403" s="1"/>
      <c r="W403" s="1"/>
      <c r="X403" s="1"/>
    </row>
    <row r="404" spans="1:24" x14ac:dyDescent="0.4">
      <c r="A404" s="1"/>
      <c r="B404" s="2"/>
      <c r="C404" s="3"/>
      <c r="D404" s="1"/>
      <c r="E404" s="1"/>
      <c r="F404" s="1"/>
      <c r="G404" s="1"/>
      <c r="H404" s="1"/>
      <c r="I404" s="1"/>
      <c r="J404" s="1"/>
      <c r="K404" s="1"/>
      <c r="L404" s="1"/>
      <c r="M404" s="1"/>
      <c r="N404" s="1"/>
      <c r="O404" s="1"/>
      <c r="P404" s="186"/>
      <c r="Q404" s="1"/>
      <c r="R404" s="1"/>
      <c r="S404" s="1"/>
      <c r="T404" s="1"/>
      <c r="U404" s="1"/>
      <c r="V404" s="1"/>
      <c r="W404" s="1"/>
      <c r="X404" s="1"/>
    </row>
    <row r="405" spans="1:24" x14ac:dyDescent="0.4">
      <c r="A405" s="1"/>
      <c r="B405" s="2"/>
      <c r="C405" s="3"/>
      <c r="D405" s="1"/>
      <c r="E405" s="1"/>
      <c r="F405" s="1"/>
      <c r="G405" s="1"/>
      <c r="H405" s="1"/>
      <c r="I405" s="1"/>
      <c r="J405" s="1"/>
      <c r="K405" s="1"/>
      <c r="L405" s="1"/>
      <c r="M405" s="1"/>
      <c r="N405" s="1"/>
      <c r="O405" s="1"/>
      <c r="P405" s="186"/>
      <c r="Q405" s="1"/>
      <c r="R405" s="1"/>
      <c r="S405" s="1"/>
      <c r="T405" s="1"/>
      <c r="U405" s="1"/>
      <c r="V405" s="1"/>
      <c r="W405" s="1"/>
      <c r="X405" s="1"/>
    </row>
    <row r="406" spans="1:24" x14ac:dyDescent="0.4">
      <c r="A406" s="1"/>
      <c r="B406" s="2"/>
      <c r="C406" s="3"/>
      <c r="D406" s="1"/>
      <c r="E406" s="1"/>
      <c r="F406" s="1"/>
      <c r="G406" s="1"/>
      <c r="H406" s="1"/>
      <c r="I406" s="1"/>
      <c r="J406" s="1"/>
      <c r="K406" s="1"/>
      <c r="L406" s="1"/>
      <c r="M406" s="1"/>
      <c r="N406" s="1"/>
      <c r="O406" s="1"/>
      <c r="P406" s="186"/>
      <c r="Q406" s="1"/>
      <c r="R406" s="1"/>
      <c r="S406" s="1"/>
      <c r="T406" s="1"/>
      <c r="U406" s="1"/>
      <c r="V406" s="1"/>
      <c r="W406" s="1"/>
      <c r="X406" s="1"/>
    </row>
    <row r="407" spans="1:24" x14ac:dyDescent="0.4">
      <c r="A407" s="1"/>
      <c r="B407" s="2"/>
      <c r="C407" s="3"/>
      <c r="D407" s="1"/>
      <c r="E407" s="1"/>
      <c r="F407" s="1"/>
      <c r="G407" s="1"/>
      <c r="H407" s="1"/>
      <c r="I407" s="1"/>
      <c r="J407" s="1"/>
      <c r="K407" s="1"/>
      <c r="L407" s="1"/>
      <c r="M407" s="1"/>
      <c r="N407" s="1"/>
      <c r="O407" s="1"/>
      <c r="P407" s="186"/>
      <c r="Q407" s="1"/>
      <c r="R407" s="1"/>
      <c r="S407" s="1"/>
      <c r="T407" s="1"/>
      <c r="U407" s="1"/>
      <c r="V407" s="1"/>
      <c r="W407" s="1"/>
      <c r="X407" s="1"/>
    </row>
    <row r="408" spans="1:24" x14ac:dyDescent="0.4">
      <c r="A408" s="1"/>
      <c r="B408" s="2"/>
      <c r="C408" s="3"/>
      <c r="D408" s="1"/>
      <c r="E408" s="1"/>
      <c r="F408" s="1"/>
      <c r="G408" s="1"/>
      <c r="H408" s="1"/>
      <c r="I408" s="1"/>
      <c r="J408" s="1"/>
      <c r="K408" s="1"/>
      <c r="L408" s="1"/>
      <c r="M408" s="1"/>
      <c r="N408" s="1"/>
      <c r="O408" s="1"/>
      <c r="P408" s="186"/>
      <c r="Q408" s="1"/>
      <c r="R408" s="1"/>
      <c r="S408" s="1"/>
      <c r="T408" s="1"/>
      <c r="U408" s="1"/>
      <c r="V408" s="1"/>
      <c r="W408" s="1"/>
      <c r="X408" s="1"/>
    </row>
    <row r="409" spans="1:24" x14ac:dyDescent="0.4">
      <c r="A409" s="1"/>
      <c r="B409" s="2"/>
      <c r="C409" s="3"/>
      <c r="D409" s="1"/>
      <c r="E409" s="1"/>
      <c r="F409" s="1"/>
      <c r="G409" s="1"/>
      <c r="H409" s="1"/>
      <c r="I409" s="1"/>
      <c r="J409" s="1"/>
      <c r="K409" s="1"/>
      <c r="L409" s="1"/>
      <c r="M409" s="1"/>
      <c r="N409" s="1"/>
      <c r="O409" s="1"/>
      <c r="P409" s="186"/>
      <c r="Q409" s="1"/>
      <c r="R409" s="1"/>
      <c r="S409" s="1"/>
      <c r="T409" s="1"/>
      <c r="U409" s="1"/>
      <c r="V409" s="1"/>
      <c r="W409" s="1"/>
      <c r="X409" s="1"/>
    </row>
    <row r="410" spans="1:24" x14ac:dyDescent="0.4">
      <c r="A410" s="1"/>
      <c r="B410" s="2"/>
      <c r="C410" s="3"/>
      <c r="D410" s="1"/>
      <c r="E410" s="1"/>
      <c r="F410" s="1"/>
      <c r="G410" s="1"/>
      <c r="H410" s="1"/>
      <c r="I410" s="1"/>
      <c r="J410" s="1"/>
      <c r="K410" s="1"/>
      <c r="L410" s="1"/>
      <c r="M410" s="1"/>
      <c r="N410" s="1"/>
      <c r="O410" s="1"/>
      <c r="P410" s="186"/>
      <c r="Q410" s="1"/>
      <c r="R410" s="1"/>
      <c r="S410" s="1"/>
      <c r="T410" s="1"/>
      <c r="U410" s="1"/>
      <c r="V410" s="1"/>
      <c r="W410" s="1"/>
      <c r="X410" s="1"/>
    </row>
    <row r="411" spans="1:24" x14ac:dyDescent="0.4">
      <c r="A411" s="1"/>
      <c r="B411" s="2"/>
      <c r="C411" s="3"/>
      <c r="D411" s="1"/>
      <c r="E411" s="1"/>
      <c r="F411" s="1"/>
      <c r="G411" s="1"/>
      <c r="H411" s="1"/>
      <c r="I411" s="1"/>
      <c r="J411" s="1"/>
      <c r="K411" s="1"/>
      <c r="L411" s="1"/>
      <c r="M411" s="1"/>
      <c r="N411" s="1"/>
      <c r="O411" s="1"/>
      <c r="P411" s="186"/>
      <c r="Q411" s="1"/>
      <c r="R411" s="1"/>
      <c r="S411" s="1"/>
      <c r="T411" s="1"/>
      <c r="U411" s="1"/>
      <c r="V411" s="1"/>
      <c r="W411" s="1"/>
      <c r="X411" s="1"/>
    </row>
    <row r="412" spans="1:24" x14ac:dyDescent="0.4">
      <c r="A412" s="1"/>
      <c r="B412" s="2"/>
      <c r="C412" s="3"/>
      <c r="D412" s="1"/>
      <c r="E412" s="1"/>
      <c r="F412" s="1"/>
      <c r="G412" s="1"/>
      <c r="H412" s="1"/>
      <c r="I412" s="1"/>
      <c r="J412" s="1"/>
      <c r="K412" s="1"/>
      <c r="L412" s="1"/>
      <c r="M412" s="1"/>
      <c r="N412" s="1"/>
      <c r="O412" s="1"/>
      <c r="P412" s="186"/>
      <c r="Q412" s="1"/>
      <c r="R412" s="1"/>
      <c r="S412" s="1"/>
      <c r="T412" s="1"/>
      <c r="U412" s="1"/>
      <c r="V412" s="1"/>
      <c r="W412" s="1"/>
      <c r="X412" s="1"/>
    </row>
    <row r="413" spans="1:24" x14ac:dyDescent="0.4">
      <c r="A413" s="1"/>
      <c r="B413" s="2"/>
      <c r="C413" s="3"/>
      <c r="D413" s="1"/>
      <c r="E413" s="1"/>
      <c r="F413" s="1"/>
      <c r="G413" s="1"/>
      <c r="H413" s="1"/>
      <c r="I413" s="1"/>
      <c r="J413" s="1"/>
      <c r="K413" s="1"/>
      <c r="L413" s="1"/>
      <c r="M413" s="1"/>
      <c r="N413" s="1"/>
      <c r="O413" s="1"/>
      <c r="P413" s="186"/>
      <c r="Q413" s="1"/>
      <c r="R413" s="1"/>
      <c r="S413" s="1"/>
      <c r="T413" s="1"/>
      <c r="U413" s="1"/>
      <c r="V413" s="1"/>
      <c r="W413" s="1"/>
      <c r="X413" s="1"/>
    </row>
    <row r="414" spans="1:24" x14ac:dyDescent="0.4">
      <c r="A414" s="1"/>
      <c r="B414" s="2"/>
      <c r="C414" s="3"/>
      <c r="D414" s="1"/>
      <c r="E414" s="1"/>
      <c r="F414" s="1"/>
      <c r="G414" s="1"/>
      <c r="H414" s="1"/>
      <c r="I414" s="1"/>
      <c r="J414" s="1"/>
      <c r="K414" s="1"/>
      <c r="L414" s="1"/>
      <c r="M414" s="1"/>
      <c r="N414" s="1"/>
      <c r="O414" s="1"/>
      <c r="P414" s="186"/>
      <c r="Q414" s="1"/>
      <c r="R414" s="1"/>
      <c r="S414" s="1"/>
      <c r="T414" s="1"/>
      <c r="U414" s="1"/>
      <c r="V414" s="1"/>
      <c r="W414" s="1"/>
      <c r="X414" s="1"/>
    </row>
    <row r="415" spans="1:24" x14ac:dyDescent="0.4">
      <c r="A415" s="1"/>
      <c r="B415" s="2"/>
      <c r="C415" s="3"/>
      <c r="D415" s="1"/>
      <c r="E415" s="1"/>
      <c r="F415" s="1"/>
      <c r="G415" s="1"/>
      <c r="H415" s="1"/>
      <c r="I415" s="1"/>
      <c r="J415" s="1"/>
      <c r="K415" s="1"/>
      <c r="L415" s="1"/>
      <c r="M415" s="1"/>
      <c r="N415" s="1"/>
      <c r="O415" s="1"/>
      <c r="P415" s="186"/>
      <c r="Q415" s="1"/>
      <c r="R415" s="1"/>
      <c r="S415" s="1"/>
      <c r="T415" s="1"/>
      <c r="U415" s="1"/>
      <c r="V415" s="1"/>
      <c r="W415" s="1"/>
      <c r="X415" s="1"/>
    </row>
    <row r="416" spans="1:24" x14ac:dyDescent="0.4">
      <c r="A416" s="1"/>
      <c r="B416" s="2"/>
      <c r="C416" s="3"/>
      <c r="D416" s="1"/>
      <c r="E416" s="1"/>
      <c r="F416" s="1"/>
      <c r="G416" s="1"/>
      <c r="H416" s="1"/>
      <c r="I416" s="1"/>
      <c r="J416" s="1"/>
      <c r="K416" s="1"/>
      <c r="L416" s="1"/>
      <c r="M416" s="1"/>
      <c r="N416" s="1"/>
      <c r="O416" s="1"/>
      <c r="P416" s="186"/>
      <c r="Q416" s="1"/>
      <c r="R416" s="1"/>
      <c r="S416" s="1"/>
      <c r="T416" s="1"/>
      <c r="U416" s="1"/>
      <c r="V416" s="1"/>
      <c r="W416" s="1"/>
      <c r="X416" s="1"/>
    </row>
    <row r="417" spans="1:24" x14ac:dyDescent="0.4">
      <c r="A417" s="1"/>
      <c r="B417" s="2"/>
      <c r="C417" s="3"/>
      <c r="D417" s="1"/>
      <c r="E417" s="1"/>
      <c r="F417" s="1"/>
      <c r="G417" s="1"/>
      <c r="H417" s="1"/>
      <c r="I417" s="1"/>
      <c r="J417" s="1"/>
      <c r="K417" s="1"/>
      <c r="L417" s="1"/>
      <c r="M417" s="1"/>
      <c r="N417" s="1"/>
      <c r="O417" s="1"/>
      <c r="P417" s="186"/>
      <c r="Q417" s="1"/>
      <c r="R417" s="1"/>
      <c r="S417" s="1"/>
      <c r="T417" s="1"/>
      <c r="U417" s="1"/>
      <c r="V417" s="1"/>
      <c r="W417" s="1"/>
      <c r="X417" s="1"/>
    </row>
    <row r="504" spans="1:3" x14ac:dyDescent="0.4">
      <c r="A504" s="57"/>
      <c r="B504" s="4"/>
      <c r="C504" s="4"/>
    </row>
    <row r="505" spans="1:3" x14ac:dyDescent="0.4">
      <c r="A505" s="57"/>
      <c r="B505" s="4"/>
      <c r="C505" s="4"/>
    </row>
    <row r="506" spans="1:3" x14ac:dyDescent="0.4">
      <c r="A506" s="57"/>
      <c r="B506" s="4"/>
      <c r="C506" s="4"/>
    </row>
    <row r="507" spans="1:3" x14ac:dyDescent="0.4">
      <c r="A507" s="57"/>
      <c r="B507" s="4"/>
      <c r="C507" s="4"/>
    </row>
    <row r="508" spans="1:3" x14ac:dyDescent="0.4">
      <c r="A508" s="57"/>
      <c r="B508" s="4"/>
      <c r="C508" s="4"/>
    </row>
    <row r="509" spans="1:3" x14ac:dyDescent="0.4">
      <c r="A509" s="57"/>
      <c r="B509" s="4"/>
      <c r="C509" s="4"/>
    </row>
    <row r="510" spans="1:3" x14ac:dyDescent="0.4">
      <c r="A510" s="57"/>
      <c r="B510" s="4"/>
      <c r="C510" s="4"/>
    </row>
    <row r="511" spans="1:3" x14ac:dyDescent="0.4">
      <c r="A511" s="57"/>
      <c r="B511" s="4"/>
      <c r="C511" s="4"/>
    </row>
    <row r="512" spans="1:3" x14ac:dyDescent="0.4">
      <c r="A512" s="57"/>
      <c r="B512" s="4"/>
      <c r="C512" s="4"/>
    </row>
    <row r="513" spans="1:3" x14ac:dyDescent="0.4">
      <c r="A513" s="57"/>
      <c r="B513" s="4"/>
      <c r="C513" s="4"/>
    </row>
    <row r="514" spans="1:3" x14ac:dyDescent="0.4">
      <c r="A514" s="57"/>
      <c r="B514" s="4"/>
      <c r="C514" s="4"/>
    </row>
    <row r="515" spans="1:3" x14ac:dyDescent="0.4">
      <c r="A515" s="57"/>
      <c r="B515" s="4"/>
      <c r="C515" s="4"/>
    </row>
    <row r="516" spans="1:3" x14ac:dyDescent="0.4">
      <c r="A516" s="57"/>
      <c r="B516" s="4"/>
      <c r="C516" s="4"/>
    </row>
    <row r="517" spans="1:3" x14ac:dyDescent="0.4">
      <c r="A517" s="57"/>
      <c r="B517" s="4"/>
      <c r="C517" s="4"/>
    </row>
    <row r="518" spans="1:3" x14ac:dyDescent="0.4">
      <c r="A518" s="57"/>
      <c r="B518" s="4"/>
      <c r="C518" s="4"/>
    </row>
    <row r="519" spans="1:3" x14ac:dyDescent="0.4">
      <c r="A519" s="57"/>
      <c r="B519" s="4"/>
      <c r="C519" s="4"/>
    </row>
    <row r="520" spans="1:3" x14ac:dyDescent="0.4">
      <c r="A520" s="57"/>
      <c r="B520" s="4"/>
      <c r="C520" s="4"/>
    </row>
    <row r="521" spans="1:3" x14ac:dyDescent="0.4">
      <c r="A521" s="57"/>
      <c r="B521" s="4"/>
      <c r="C521" s="4"/>
    </row>
    <row r="522" spans="1:3" x14ac:dyDescent="0.4">
      <c r="A522" s="57"/>
      <c r="B522" s="4"/>
      <c r="C522" s="4"/>
    </row>
    <row r="523" spans="1:3" x14ac:dyDescent="0.4">
      <c r="A523" s="57"/>
      <c r="B523" s="4"/>
      <c r="C523" s="4"/>
    </row>
    <row r="524" spans="1:3" x14ac:dyDescent="0.4">
      <c r="A524" s="57"/>
      <c r="B524" s="4"/>
      <c r="C524" s="4"/>
    </row>
    <row r="525" spans="1:3" x14ac:dyDescent="0.4">
      <c r="A525" s="57"/>
      <c r="B525" s="4"/>
      <c r="C525" s="4"/>
    </row>
    <row r="526" spans="1:3" x14ac:dyDescent="0.4">
      <c r="A526" s="57"/>
      <c r="B526" s="4"/>
      <c r="C526" s="4"/>
    </row>
    <row r="527" spans="1:3" x14ac:dyDescent="0.4">
      <c r="A527" s="57"/>
      <c r="B527" s="4"/>
      <c r="C527" s="4"/>
    </row>
    <row r="528" spans="1:3" x14ac:dyDescent="0.4">
      <c r="A528" s="57"/>
      <c r="B528" s="4"/>
      <c r="C528" s="4"/>
    </row>
    <row r="529" spans="1:3" x14ac:dyDescent="0.4">
      <c r="A529" s="57"/>
      <c r="B529" s="4"/>
      <c r="C529" s="4"/>
    </row>
    <row r="530" spans="1:3" x14ac:dyDescent="0.4">
      <c r="A530" s="57"/>
      <c r="B530" s="4"/>
      <c r="C530" s="4"/>
    </row>
    <row r="531" spans="1:3" x14ac:dyDescent="0.4">
      <c r="A531" s="57"/>
      <c r="B531" s="4"/>
      <c r="C531" s="4"/>
    </row>
    <row r="532" spans="1:3" x14ac:dyDescent="0.4">
      <c r="A532" s="57"/>
      <c r="B532" s="4"/>
      <c r="C532" s="4"/>
    </row>
    <row r="533" spans="1:3" x14ac:dyDescent="0.4">
      <c r="A533" s="57"/>
      <c r="B533" s="4"/>
      <c r="C533" s="4"/>
    </row>
    <row r="534" spans="1:3" x14ac:dyDescent="0.4">
      <c r="A534" s="57"/>
      <c r="B534" s="4"/>
      <c r="C534" s="4"/>
    </row>
    <row r="535" spans="1:3" x14ac:dyDescent="0.4">
      <c r="A535" s="57"/>
      <c r="B535" s="4"/>
      <c r="C535" s="4"/>
    </row>
    <row r="536" spans="1:3" x14ac:dyDescent="0.4">
      <c r="A536" s="57"/>
      <c r="B536" s="4"/>
      <c r="C536" s="4"/>
    </row>
    <row r="537" spans="1:3" x14ac:dyDescent="0.4">
      <c r="A537" s="57"/>
      <c r="B537" s="4"/>
      <c r="C537" s="4"/>
    </row>
    <row r="538" spans="1:3" x14ac:dyDescent="0.4">
      <c r="A538" s="57"/>
      <c r="B538" s="4"/>
      <c r="C538" s="4"/>
    </row>
    <row r="539" spans="1:3" x14ac:dyDescent="0.4">
      <c r="A539" s="57"/>
      <c r="B539" s="4"/>
      <c r="C539" s="4"/>
    </row>
    <row r="540" spans="1:3" x14ac:dyDescent="0.4">
      <c r="A540" s="57"/>
      <c r="B540" s="4"/>
      <c r="C540" s="4"/>
    </row>
    <row r="541" spans="1:3" x14ac:dyDescent="0.4">
      <c r="A541" s="57"/>
    </row>
    <row r="542" spans="1:3" x14ac:dyDescent="0.4">
      <c r="A542" s="57"/>
    </row>
    <row r="543" spans="1:3" x14ac:dyDescent="0.4">
      <c r="A543" s="57"/>
    </row>
    <row r="544" spans="1:3" x14ac:dyDescent="0.4">
      <c r="A544" s="57"/>
    </row>
    <row r="545" spans="1:1" x14ac:dyDescent="0.4">
      <c r="A545" s="57"/>
    </row>
    <row r="546" spans="1:1" x14ac:dyDescent="0.4">
      <c r="A546" s="57"/>
    </row>
    <row r="547" spans="1:1" x14ac:dyDescent="0.4">
      <c r="A547" s="57"/>
    </row>
    <row r="548" spans="1:1" x14ac:dyDescent="0.4">
      <c r="A548" s="57"/>
    </row>
    <row r="549" spans="1:1" x14ac:dyDescent="0.4">
      <c r="A549" s="57"/>
    </row>
    <row r="550" spans="1:1" x14ac:dyDescent="0.4">
      <c r="A550" s="57"/>
    </row>
    <row r="551" spans="1:1" x14ac:dyDescent="0.4">
      <c r="A551" s="57"/>
    </row>
    <row r="552" spans="1:1" x14ac:dyDescent="0.4">
      <c r="A552" s="57"/>
    </row>
    <row r="553" spans="1:1" x14ac:dyDescent="0.4">
      <c r="A553" s="57"/>
    </row>
    <row r="554" spans="1:1" x14ac:dyDescent="0.4">
      <c r="A554" s="57"/>
    </row>
    <row r="555" spans="1:1" x14ac:dyDescent="0.4">
      <c r="A555" s="57"/>
    </row>
    <row r="556" spans="1:1" x14ac:dyDescent="0.4">
      <c r="A556" s="57"/>
    </row>
    <row r="557" spans="1:1" x14ac:dyDescent="0.4">
      <c r="A557" s="57"/>
    </row>
    <row r="558" spans="1:1" x14ac:dyDescent="0.4">
      <c r="A558" s="57"/>
    </row>
    <row r="559" spans="1:1" x14ac:dyDescent="0.4">
      <c r="A559" s="57"/>
    </row>
    <row r="560" spans="1:1" x14ac:dyDescent="0.4">
      <c r="A560" s="57"/>
    </row>
    <row r="561" spans="1:1" x14ac:dyDescent="0.4">
      <c r="A561" s="57"/>
    </row>
    <row r="562" spans="1:1" x14ac:dyDescent="0.4">
      <c r="A562" s="57"/>
    </row>
    <row r="563" spans="1:1" x14ac:dyDescent="0.4">
      <c r="A563" s="57"/>
    </row>
    <row r="564" spans="1:1" x14ac:dyDescent="0.4">
      <c r="A564" s="57"/>
    </row>
    <row r="565" spans="1:1" x14ac:dyDescent="0.4">
      <c r="A565" s="57"/>
    </row>
    <row r="566" spans="1:1" x14ac:dyDescent="0.4">
      <c r="A566" s="57"/>
    </row>
    <row r="567" spans="1:1" x14ac:dyDescent="0.4">
      <c r="A567" s="57"/>
    </row>
    <row r="568" spans="1:1" x14ac:dyDescent="0.4">
      <c r="A568" s="57"/>
    </row>
    <row r="569" spans="1:1" x14ac:dyDescent="0.4">
      <c r="A569" s="57"/>
    </row>
    <row r="570" spans="1:1" x14ac:dyDescent="0.4">
      <c r="A570" s="57"/>
    </row>
    <row r="571" spans="1:1" x14ac:dyDescent="0.4">
      <c r="A571" s="57"/>
    </row>
    <row r="572" spans="1:1" x14ac:dyDescent="0.4">
      <c r="A572" s="57"/>
    </row>
    <row r="573" spans="1:1" x14ac:dyDescent="0.4">
      <c r="A573" s="57"/>
    </row>
    <row r="574" spans="1:1" x14ac:dyDescent="0.4">
      <c r="A574" s="57"/>
    </row>
    <row r="575" spans="1:1" x14ac:dyDescent="0.4">
      <c r="A575" s="57"/>
    </row>
    <row r="576" spans="1:1" x14ac:dyDescent="0.4">
      <c r="A576" s="57"/>
    </row>
    <row r="577" spans="1:1" x14ac:dyDescent="0.4">
      <c r="A577" s="57"/>
    </row>
    <row r="578" spans="1:1" x14ac:dyDescent="0.4">
      <c r="A578" s="57"/>
    </row>
    <row r="579" spans="1:1" x14ac:dyDescent="0.4">
      <c r="A579" s="57"/>
    </row>
    <row r="580" spans="1:1" x14ac:dyDescent="0.4">
      <c r="A580" s="57"/>
    </row>
    <row r="581" spans="1:1" x14ac:dyDescent="0.4">
      <c r="A581" s="57"/>
    </row>
    <row r="582" spans="1:1" x14ac:dyDescent="0.4">
      <c r="A582" s="57"/>
    </row>
    <row r="583" spans="1:1" x14ac:dyDescent="0.4">
      <c r="A583" s="57"/>
    </row>
    <row r="584" spans="1:1" x14ac:dyDescent="0.4">
      <c r="A584" s="57"/>
    </row>
    <row r="585" spans="1:1" x14ac:dyDescent="0.4">
      <c r="A585" s="57"/>
    </row>
    <row r="586" spans="1:1" x14ac:dyDescent="0.4">
      <c r="A586" s="57"/>
    </row>
    <row r="587" spans="1:1" x14ac:dyDescent="0.4">
      <c r="A587" s="57"/>
    </row>
    <row r="588" spans="1:1" x14ac:dyDescent="0.4">
      <c r="A588" s="57"/>
    </row>
    <row r="589" spans="1:1" x14ac:dyDescent="0.4">
      <c r="A589" s="57"/>
    </row>
    <row r="590" spans="1:1" x14ac:dyDescent="0.4">
      <c r="A590" s="57"/>
    </row>
    <row r="591" spans="1:1" x14ac:dyDescent="0.4">
      <c r="A591" s="57"/>
    </row>
    <row r="592" spans="1:1" x14ac:dyDescent="0.4">
      <c r="A592" s="57"/>
    </row>
    <row r="593" spans="1:1" x14ac:dyDescent="0.4">
      <c r="A593" s="57"/>
    </row>
    <row r="594" spans="1:1" x14ac:dyDescent="0.4">
      <c r="A594" s="57"/>
    </row>
    <row r="595" spans="1:1" x14ac:dyDescent="0.4">
      <c r="A595" s="57"/>
    </row>
    <row r="596" spans="1:1" x14ac:dyDescent="0.4">
      <c r="A596" s="57"/>
    </row>
    <row r="597" spans="1:1" x14ac:dyDescent="0.4">
      <c r="A597" s="57"/>
    </row>
    <row r="598" spans="1:1" x14ac:dyDescent="0.4">
      <c r="A598" s="57"/>
    </row>
    <row r="599" spans="1:1" x14ac:dyDescent="0.4">
      <c r="A599" s="57"/>
    </row>
    <row r="600" spans="1:1" x14ac:dyDescent="0.4">
      <c r="A600" s="57"/>
    </row>
    <row r="601" spans="1:1" x14ac:dyDescent="0.4">
      <c r="A601" s="57"/>
    </row>
    <row r="602" spans="1:1" x14ac:dyDescent="0.4">
      <c r="A602" s="57"/>
    </row>
    <row r="603" spans="1:1" x14ac:dyDescent="0.4">
      <c r="A603" s="57"/>
    </row>
    <row r="604" spans="1:1" x14ac:dyDescent="0.4">
      <c r="A604" s="57"/>
    </row>
    <row r="605" spans="1:1" x14ac:dyDescent="0.4">
      <c r="A605" s="57"/>
    </row>
    <row r="606" spans="1:1" x14ac:dyDescent="0.4">
      <c r="A606" s="57"/>
    </row>
    <row r="607" spans="1:1" x14ac:dyDescent="0.4">
      <c r="A607" s="57"/>
    </row>
    <row r="608" spans="1:1" x14ac:dyDescent="0.4">
      <c r="A608" s="57"/>
    </row>
    <row r="609" spans="1:2" x14ac:dyDescent="0.4">
      <c r="A609" s="57"/>
    </row>
    <row r="610" spans="1:2" x14ac:dyDescent="0.4">
      <c r="A610" s="57"/>
    </row>
    <row r="611" spans="1:2" x14ac:dyDescent="0.4">
      <c r="A611" s="57"/>
    </row>
    <row r="612" spans="1:2" x14ac:dyDescent="0.4">
      <c r="A612" s="57"/>
    </row>
    <row r="613" spans="1:2" x14ac:dyDescent="0.4">
      <c r="A613" s="57"/>
    </row>
    <row r="614" spans="1:2" x14ac:dyDescent="0.4">
      <c r="A614" s="57"/>
      <c r="B614" s="57"/>
    </row>
    <row r="615" spans="1:2" x14ac:dyDescent="0.4">
      <c r="A615" s="57"/>
      <c r="B615" s="57"/>
    </row>
    <row r="616" spans="1:2" x14ac:dyDescent="0.4">
      <c r="A616" s="57"/>
      <c r="B616" s="57"/>
    </row>
    <row r="617" spans="1:2" x14ac:dyDescent="0.4">
      <c r="A617" s="57"/>
      <c r="B617" s="57"/>
    </row>
    <row r="618" spans="1:2" x14ac:dyDescent="0.4">
      <c r="A618" s="57"/>
      <c r="B618" s="57"/>
    </row>
    <row r="619" spans="1:2" x14ac:dyDescent="0.4">
      <c r="A619" s="57"/>
      <c r="B619" s="57"/>
    </row>
    <row r="620" spans="1:2" x14ac:dyDescent="0.4">
      <c r="A620" s="57"/>
      <c r="B620" s="57"/>
    </row>
    <row r="621" spans="1:2" x14ac:dyDescent="0.4">
      <c r="A621" s="57"/>
      <c r="B621" s="57"/>
    </row>
    <row r="622" spans="1:2" x14ac:dyDescent="0.4">
      <c r="A622" s="57"/>
      <c r="B622" s="57"/>
    </row>
    <row r="623" spans="1:2" x14ac:dyDescent="0.4">
      <c r="A623" s="57"/>
      <c r="B623" s="57"/>
    </row>
    <row r="624" spans="1:2" x14ac:dyDescent="0.4">
      <c r="A624" s="57"/>
      <c r="B624" s="57"/>
    </row>
    <row r="625" spans="1:2" x14ac:dyDescent="0.4">
      <c r="A625" s="57"/>
      <c r="B625" s="57"/>
    </row>
    <row r="626" spans="1:2" x14ac:dyDescent="0.4">
      <c r="A626" s="57"/>
      <c r="B626" s="57"/>
    </row>
    <row r="627" spans="1:2" x14ac:dyDescent="0.4">
      <c r="A627" s="57"/>
      <c r="B627" s="57"/>
    </row>
    <row r="628" spans="1:2" x14ac:dyDescent="0.4">
      <c r="A628" s="57"/>
      <c r="B628" s="57"/>
    </row>
    <row r="629" spans="1:2" x14ac:dyDescent="0.4">
      <c r="A629" s="57"/>
      <c r="B629" s="57"/>
    </row>
    <row r="630" spans="1:2" x14ac:dyDescent="0.4">
      <c r="A630" s="57"/>
      <c r="B630" s="57"/>
    </row>
    <row r="631" spans="1:2" x14ac:dyDescent="0.4">
      <c r="A631" s="57"/>
      <c r="B631" s="57"/>
    </row>
    <row r="632" spans="1:2" x14ac:dyDescent="0.4">
      <c r="A632" s="57"/>
      <c r="B632" s="57"/>
    </row>
    <row r="633" spans="1:2" x14ac:dyDescent="0.4">
      <c r="A633" s="57"/>
      <c r="B633" s="57"/>
    </row>
    <row r="634" spans="1:2" x14ac:dyDescent="0.4">
      <c r="A634" s="57"/>
      <c r="B634" s="57"/>
    </row>
    <row r="635" spans="1:2" x14ac:dyDescent="0.4">
      <c r="A635" s="57"/>
      <c r="B635" s="57"/>
    </row>
    <row r="636" spans="1:2" x14ac:dyDescent="0.4">
      <c r="A636" s="57"/>
      <c r="B636" s="57"/>
    </row>
    <row r="637" spans="1:2" x14ac:dyDescent="0.4">
      <c r="A637" s="57"/>
      <c r="B637" s="57"/>
    </row>
    <row r="638" spans="1:2" x14ac:dyDescent="0.4">
      <c r="A638" s="57"/>
      <c r="B638" s="57"/>
    </row>
    <row r="639" spans="1:2" x14ac:dyDescent="0.4">
      <c r="A639" s="57"/>
      <c r="B639" s="57"/>
    </row>
    <row r="640" spans="1:2" x14ac:dyDescent="0.4">
      <c r="A640" s="57"/>
      <c r="B640" s="57"/>
    </row>
  </sheetData>
  <sheetProtection algorithmName="SHA-512" hashValue="RAnijYokLQGv6s9PRSbi+RSjnNT/HXRK/8IgHU9s0oz4iZngnAcNDwisB99LsWdVlXVX3FXFJM1uPqJXcP98Jw==" saltValue="LZrGd4024WtvM748gLnPNw==" spinCount="100000" sheet="1" objects="1" scenarios="1"/>
  <mergeCells count="1718">
    <mergeCell ref="A188:A189"/>
    <mergeCell ref="B188:B189"/>
    <mergeCell ref="A190:A191"/>
    <mergeCell ref="B190:B191"/>
    <mergeCell ref="D191:E191"/>
    <mergeCell ref="F191:G191"/>
    <mergeCell ref="H191:I191"/>
    <mergeCell ref="J191:K191"/>
    <mergeCell ref="L191:M191"/>
    <mergeCell ref="N191:O191"/>
    <mergeCell ref="D192:E192"/>
    <mergeCell ref="F192:G192"/>
    <mergeCell ref="H192:I192"/>
    <mergeCell ref="J192:K192"/>
    <mergeCell ref="L192:M192"/>
    <mergeCell ref="N192:O192"/>
    <mergeCell ref="N190:O190"/>
    <mergeCell ref="A195:A196"/>
    <mergeCell ref="B195:B196"/>
    <mergeCell ref="D195:E195"/>
    <mergeCell ref="F195:G195"/>
    <mergeCell ref="H195:I195"/>
    <mergeCell ref="J195:K195"/>
    <mergeCell ref="L195:M195"/>
    <mergeCell ref="N195:O195"/>
    <mergeCell ref="D196:E196"/>
    <mergeCell ref="F196:G196"/>
    <mergeCell ref="H196:I196"/>
    <mergeCell ref="J196:K196"/>
    <mergeCell ref="L196:M196"/>
    <mergeCell ref="N196:O196"/>
    <mergeCell ref="D193:E193"/>
    <mergeCell ref="F193:G193"/>
    <mergeCell ref="A180:A181"/>
    <mergeCell ref="B180:B181"/>
    <mergeCell ref="D180:E180"/>
    <mergeCell ref="F180:G180"/>
    <mergeCell ref="H180:I180"/>
    <mergeCell ref="J180:K180"/>
    <mergeCell ref="L180:M180"/>
    <mergeCell ref="N180:O180"/>
    <mergeCell ref="D181:E181"/>
    <mergeCell ref="F181:G181"/>
    <mergeCell ref="H181:I181"/>
    <mergeCell ref="J181:K181"/>
    <mergeCell ref="L181:M181"/>
    <mergeCell ref="N181:O181"/>
    <mergeCell ref="L184:M184"/>
    <mergeCell ref="N184:O184"/>
    <mergeCell ref="A185:A186"/>
    <mergeCell ref="B185:B186"/>
    <mergeCell ref="D185:E185"/>
    <mergeCell ref="F185:G185"/>
    <mergeCell ref="H185:I185"/>
    <mergeCell ref="J185:K185"/>
    <mergeCell ref="L185:M185"/>
    <mergeCell ref="N185:O185"/>
    <mergeCell ref="D186:E186"/>
    <mergeCell ref="F186:G186"/>
    <mergeCell ref="H186:I186"/>
    <mergeCell ref="J186:K186"/>
    <mergeCell ref="L186:M186"/>
    <mergeCell ref="N186:O186"/>
    <mergeCell ref="L302:M302"/>
    <mergeCell ref="L304:M304"/>
    <mergeCell ref="L306:M306"/>
    <mergeCell ref="L274:M275"/>
    <mergeCell ref="L276:M276"/>
    <mergeCell ref="L278:M278"/>
    <mergeCell ref="L280:M280"/>
    <mergeCell ref="L282:M282"/>
    <mergeCell ref="L284:M284"/>
    <mergeCell ref="L286:M286"/>
    <mergeCell ref="L288:M288"/>
    <mergeCell ref="L290:M290"/>
    <mergeCell ref="L292:M292"/>
    <mergeCell ref="L294:M294"/>
    <mergeCell ref="L296:M296"/>
    <mergeCell ref="L298:M298"/>
    <mergeCell ref="L300:M300"/>
    <mergeCell ref="J276:K276"/>
    <mergeCell ref="B383:O383"/>
    <mergeCell ref="A4:P4"/>
    <mergeCell ref="L357:M357"/>
    <mergeCell ref="L359:M359"/>
    <mergeCell ref="L360:M360"/>
    <mergeCell ref="L362:M362"/>
    <mergeCell ref="L364:M364"/>
    <mergeCell ref="L366:M366"/>
    <mergeCell ref="L368:M368"/>
    <mergeCell ref="L370:M370"/>
    <mergeCell ref="L372:M372"/>
    <mergeCell ref="L374:M374"/>
    <mergeCell ref="L377:M377"/>
    <mergeCell ref="L379:M379"/>
    <mergeCell ref="L380:M380"/>
    <mergeCell ref="L381:M381"/>
    <mergeCell ref="L382:M382"/>
    <mergeCell ref="P5:P6"/>
    <mergeCell ref="L322:M322"/>
    <mergeCell ref="L324:M324"/>
    <mergeCell ref="L326:M326"/>
    <mergeCell ref="L328:M328"/>
    <mergeCell ref="L330:M330"/>
    <mergeCell ref="L332:M332"/>
    <mergeCell ref="A178:A179"/>
    <mergeCell ref="B178:B179"/>
    <mergeCell ref="D178:E178"/>
    <mergeCell ref="F178:G178"/>
    <mergeCell ref="H178:I178"/>
    <mergeCell ref="L266:M266"/>
    <mergeCell ref="L267:M267"/>
    <mergeCell ref="L268:M268"/>
    <mergeCell ref="M115:M116"/>
    <mergeCell ref="L117:M117"/>
    <mergeCell ref="L119:M119"/>
    <mergeCell ref="L121:M121"/>
    <mergeCell ref="L123:M123"/>
    <mergeCell ref="L125:M125"/>
    <mergeCell ref="L127:M127"/>
    <mergeCell ref="L129:M129"/>
    <mergeCell ref="L131:L132"/>
    <mergeCell ref="M131:M132"/>
    <mergeCell ref="L151:M151"/>
    <mergeCell ref="L182:M182"/>
    <mergeCell ref="L248:M248"/>
    <mergeCell ref="L250:M250"/>
    <mergeCell ref="L260:M260"/>
    <mergeCell ref="L262:M262"/>
    <mergeCell ref="L264:M265"/>
    <mergeCell ref="L178:M178"/>
    <mergeCell ref="L179:M179"/>
    <mergeCell ref="L193:M193"/>
    <mergeCell ref="B207:O207"/>
    <mergeCell ref="B200:B201"/>
    <mergeCell ref="D200:E200"/>
    <mergeCell ref="F200:G200"/>
    <mergeCell ref="L211:M211"/>
    <mergeCell ref="L218:M218"/>
    <mergeCell ref="L219:M219"/>
    <mergeCell ref="L220:M220"/>
    <mergeCell ref="B208:B209"/>
    <mergeCell ref="D208:E208"/>
    <mergeCell ref="F208:G208"/>
    <mergeCell ref="H208:I208"/>
    <mergeCell ref="L73:M73"/>
    <mergeCell ref="L75:M75"/>
    <mergeCell ref="L77:M77"/>
    <mergeCell ref="L79:M79"/>
    <mergeCell ref="L81:M81"/>
    <mergeCell ref="L83:L84"/>
    <mergeCell ref="M83:M84"/>
    <mergeCell ref="L85:M85"/>
    <mergeCell ref="L87:M87"/>
    <mergeCell ref="L89:M89"/>
    <mergeCell ref="L91:M91"/>
    <mergeCell ref="L93:M93"/>
    <mergeCell ref="L95:M95"/>
    <mergeCell ref="L97:M97"/>
    <mergeCell ref="L99:L100"/>
    <mergeCell ref="M99:M100"/>
    <mergeCell ref="L101:M101"/>
    <mergeCell ref="J380:K380"/>
    <mergeCell ref="J381:K381"/>
    <mergeCell ref="J382:K382"/>
    <mergeCell ref="L5:M5"/>
    <mergeCell ref="L8:M8"/>
    <mergeCell ref="L11:M11"/>
    <mergeCell ref="L13:M13"/>
    <mergeCell ref="L15:M15"/>
    <mergeCell ref="L18:M18"/>
    <mergeCell ref="L20:M20"/>
    <mergeCell ref="L24:M24"/>
    <mergeCell ref="L26:L27"/>
    <mergeCell ref="M26:M27"/>
    <mergeCell ref="L28:M28"/>
    <mergeCell ref="L30:M30"/>
    <mergeCell ref="L32:M32"/>
    <mergeCell ref="L34:M34"/>
    <mergeCell ref="L36:M36"/>
    <mergeCell ref="L38:M38"/>
    <mergeCell ref="L41:M41"/>
    <mergeCell ref="L43:L44"/>
    <mergeCell ref="M43:M44"/>
    <mergeCell ref="L45:M45"/>
    <mergeCell ref="L47:L48"/>
    <mergeCell ref="M47:M48"/>
    <mergeCell ref="L49:M49"/>
    <mergeCell ref="L51:L52"/>
    <mergeCell ref="M51:M52"/>
    <mergeCell ref="L53:M53"/>
    <mergeCell ref="L55:M55"/>
    <mergeCell ref="L57:M57"/>
    <mergeCell ref="L59:M59"/>
    <mergeCell ref="J374:K374"/>
    <mergeCell ref="J377:K377"/>
    <mergeCell ref="J379:K379"/>
    <mergeCell ref="J298:K298"/>
    <mergeCell ref="J300:K300"/>
    <mergeCell ref="J302:K302"/>
    <mergeCell ref="J304:K304"/>
    <mergeCell ref="J306:K306"/>
    <mergeCell ref="J308:K308"/>
    <mergeCell ref="J322:K322"/>
    <mergeCell ref="J324:K324"/>
    <mergeCell ref="J326:K326"/>
    <mergeCell ref="J328:K328"/>
    <mergeCell ref="J330:K330"/>
    <mergeCell ref="J332:K332"/>
    <mergeCell ref="J334:K334"/>
    <mergeCell ref="J336:K336"/>
    <mergeCell ref="J338:K338"/>
    <mergeCell ref="J340:K340"/>
    <mergeCell ref="J348:K348"/>
    <mergeCell ref="J351:K351"/>
    <mergeCell ref="B376:O376"/>
    <mergeCell ref="D377:E377"/>
    <mergeCell ref="L353:M353"/>
    <mergeCell ref="L351:M351"/>
    <mergeCell ref="L334:M334"/>
    <mergeCell ref="L336:M336"/>
    <mergeCell ref="L338:M338"/>
    <mergeCell ref="L340:M340"/>
    <mergeCell ref="L342:M342"/>
    <mergeCell ref="L344:M344"/>
    <mergeCell ref="L346:M346"/>
    <mergeCell ref="J368:K368"/>
    <mergeCell ref="J370:K370"/>
    <mergeCell ref="J372:K372"/>
    <mergeCell ref="B298:B301"/>
    <mergeCell ref="C298:C299"/>
    <mergeCell ref="B290:B293"/>
    <mergeCell ref="C290:C291"/>
    <mergeCell ref="B286:B289"/>
    <mergeCell ref="C286:C287"/>
    <mergeCell ref="D286:E286"/>
    <mergeCell ref="F286:G286"/>
    <mergeCell ref="H286:I286"/>
    <mergeCell ref="B294:B297"/>
    <mergeCell ref="C294:C295"/>
    <mergeCell ref="D294:E294"/>
    <mergeCell ref="F294:G294"/>
    <mergeCell ref="H294:I294"/>
    <mergeCell ref="F353:G353"/>
    <mergeCell ref="H353:I353"/>
    <mergeCell ref="H334:I334"/>
    <mergeCell ref="B346:B349"/>
    <mergeCell ref="J355:K355"/>
    <mergeCell ref="F296:G296"/>
    <mergeCell ref="H296:I296"/>
    <mergeCell ref="B364:B365"/>
    <mergeCell ref="D304:E304"/>
    <mergeCell ref="F304:G304"/>
    <mergeCell ref="H304:I304"/>
    <mergeCell ref="D308:E308"/>
    <mergeCell ref="F308:G308"/>
    <mergeCell ref="H308:I308"/>
    <mergeCell ref="H346:I346"/>
    <mergeCell ref="J20:K20"/>
    <mergeCell ref="J24:K24"/>
    <mergeCell ref="J26:J27"/>
    <mergeCell ref="K26:K27"/>
    <mergeCell ref="J28:K28"/>
    <mergeCell ref="J30:K30"/>
    <mergeCell ref="J32:K32"/>
    <mergeCell ref="J34:K34"/>
    <mergeCell ref="J36:K36"/>
    <mergeCell ref="J38:K38"/>
    <mergeCell ref="J41:K41"/>
    <mergeCell ref="J59:K59"/>
    <mergeCell ref="J61:K61"/>
    <mergeCell ref="J63:K63"/>
    <mergeCell ref="J65:K65"/>
    <mergeCell ref="J67:J68"/>
    <mergeCell ref="J200:K200"/>
    <mergeCell ref="J121:K121"/>
    <mergeCell ref="J123:K123"/>
    <mergeCell ref="B22:O22"/>
    <mergeCell ref="H161:I161"/>
    <mergeCell ref="B40:O40"/>
    <mergeCell ref="B23:O23"/>
    <mergeCell ref="C141:C142"/>
    <mergeCell ref="D141:E141"/>
    <mergeCell ref="F141:G141"/>
    <mergeCell ref="H141:I141"/>
    <mergeCell ref="N141:O141"/>
    <mergeCell ref="C143:C144"/>
    <mergeCell ref="D143:E143"/>
    <mergeCell ref="F143:G143"/>
    <mergeCell ref="H143:I143"/>
    <mergeCell ref="J248:K248"/>
    <mergeCell ref="J250:K250"/>
    <mergeCell ref="J252:K252"/>
    <mergeCell ref="J254:K254"/>
    <mergeCell ref="J260:K260"/>
    <mergeCell ref="J262:K262"/>
    <mergeCell ref="J264:K265"/>
    <mergeCell ref="J266:K266"/>
    <mergeCell ref="J267:K267"/>
    <mergeCell ref="B264:B265"/>
    <mergeCell ref="J73:K73"/>
    <mergeCell ref="J75:K75"/>
    <mergeCell ref="J77:K77"/>
    <mergeCell ref="J79:K79"/>
    <mergeCell ref="J81:K81"/>
    <mergeCell ref="J83:J84"/>
    <mergeCell ref="K83:K84"/>
    <mergeCell ref="J85:K85"/>
    <mergeCell ref="J87:K87"/>
    <mergeCell ref="J101:K101"/>
    <mergeCell ref="J103:K103"/>
    <mergeCell ref="J105:K105"/>
    <mergeCell ref="J107:K107"/>
    <mergeCell ref="C236:C237"/>
    <mergeCell ref="D236:E236"/>
    <mergeCell ref="D238:E238"/>
    <mergeCell ref="F238:G238"/>
    <mergeCell ref="H238:I238"/>
    <mergeCell ref="H193:I193"/>
    <mergeCell ref="J193:K193"/>
    <mergeCell ref="D194:E194"/>
    <mergeCell ref="F194:G194"/>
    <mergeCell ref="A374:A375"/>
    <mergeCell ref="A351:A352"/>
    <mergeCell ref="A346:A349"/>
    <mergeCell ref="A342:A345"/>
    <mergeCell ref="A338:A341"/>
    <mergeCell ref="A334:A337"/>
    <mergeCell ref="A330:A333"/>
    <mergeCell ref="A326:A329"/>
    <mergeCell ref="A322:A325"/>
    <mergeCell ref="A318:A321"/>
    <mergeCell ref="A282:A285"/>
    <mergeCell ref="A278:A281"/>
    <mergeCell ref="A272:A273"/>
    <mergeCell ref="A274:A275"/>
    <mergeCell ref="A353:A354"/>
    <mergeCell ref="A355:A356"/>
    <mergeCell ref="A357:A358"/>
    <mergeCell ref="A362:A363"/>
    <mergeCell ref="A364:A365"/>
    <mergeCell ref="A366:A367"/>
    <mergeCell ref="A368:A369"/>
    <mergeCell ref="A370:A371"/>
    <mergeCell ref="A372:A373"/>
    <mergeCell ref="J238:K238"/>
    <mergeCell ref="D244:E244"/>
    <mergeCell ref="F244:G244"/>
    <mergeCell ref="H244:I244"/>
    <mergeCell ref="N244:O244"/>
    <mergeCell ref="C246:C247"/>
    <mergeCell ref="D246:E246"/>
    <mergeCell ref="L228:M228"/>
    <mergeCell ref="L230:M230"/>
    <mergeCell ref="L232:M232"/>
    <mergeCell ref="L234:M234"/>
    <mergeCell ref="L236:M236"/>
    <mergeCell ref="L238:M238"/>
    <mergeCell ref="L240:M240"/>
    <mergeCell ref="L244:M244"/>
    <mergeCell ref="L246:M246"/>
    <mergeCell ref="F219:G219"/>
    <mergeCell ref="D232:E232"/>
    <mergeCell ref="F232:G232"/>
    <mergeCell ref="H232:I232"/>
    <mergeCell ref="N232:O232"/>
    <mergeCell ref="L242:M242"/>
    <mergeCell ref="C238:C239"/>
    <mergeCell ref="J240:K240"/>
    <mergeCell ref="F246:G246"/>
    <mergeCell ref="H246:I246"/>
    <mergeCell ref="N246:O246"/>
    <mergeCell ref="J232:K232"/>
    <mergeCell ref="J234:K234"/>
    <mergeCell ref="J236:K236"/>
    <mergeCell ref="B227:O227"/>
    <mergeCell ref="B248:B251"/>
    <mergeCell ref="C248:C249"/>
    <mergeCell ref="D248:E248"/>
    <mergeCell ref="F248:G248"/>
    <mergeCell ref="H248:I248"/>
    <mergeCell ref="N248:O248"/>
    <mergeCell ref="C250:C251"/>
    <mergeCell ref="A360:A361"/>
    <mergeCell ref="A314:A317"/>
    <mergeCell ref="A310:A313"/>
    <mergeCell ref="A306:A309"/>
    <mergeCell ref="A302:A305"/>
    <mergeCell ref="A290:A293"/>
    <mergeCell ref="A286:A289"/>
    <mergeCell ref="A298:A301"/>
    <mergeCell ref="A294:A297"/>
    <mergeCell ref="A270:A271"/>
    <mergeCell ref="D266:E266"/>
    <mergeCell ref="F266:G266"/>
    <mergeCell ref="H266:I266"/>
    <mergeCell ref="N266:O266"/>
    <mergeCell ref="A268:A269"/>
    <mergeCell ref="A248:A251"/>
    <mergeCell ref="A252:A255"/>
    <mergeCell ref="A256:A259"/>
    <mergeCell ref="A260:A263"/>
    <mergeCell ref="D250:E250"/>
    <mergeCell ref="F250:G250"/>
    <mergeCell ref="H250:I250"/>
    <mergeCell ref="N250:O250"/>
    <mergeCell ref="H252:I252"/>
    <mergeCell ref="N252:O252"/>
    <mergeCell ref="A244:A247"/>
    <mergeCell ref="J244:K244"/>
    <mergeCell ref="J246:K246"/>
    <mergeCell ref="B240:B243"/>
    <mergeCell ref="C240:C241"/>
    <mergeCell ref="D240:E240"/>
    <mergeCell ref="F240:G240"/>
    <mergeCell ref="H240:I240"/>
    <mergeCell ref="N240:O240"/>
    <mergeCell ref="C242:C243"/>
    <mergeCell ref="D242:E242"/>
    <mergeCell ref="H228:I228"/>
    <mergeCell ref="N228:O228"/>
    <mergeCell ref="C230:C231"/>
    <mergeCell ref="D230:E230"/>
    <mergeCell ref="F230:G230"/>
    <mergeCell ref="F236:G236"/>
    <mergeCell ref="H236:I236"/>
    <mergeCell ref="N236:O236"/>
    <mergeCell ref="F234:G234"/>
    <mergeCell ref="H234:I234"/>
    <mergeCell ref="N234:O234"/>
    <mergeCell ref="B228:B231"/>
    <mergeCell ref="C228:C229"/>
    <mergeCell ref="D228:E228"/>
    <mergeCell ref="N238:O238"/>
    <mergeCell ref="B236:B239"/>
    <mergeCell ref="N230:O230"/>
    <mergeCell ref="J242:K242"/>
    <mergeCell ref="H230:I230"/>
    <mergeCell ref="J228:K228"/>
    <mergeCell ref="J230:K230"/>
    <mergeCell ref="A240:A243"/>
    <mergeCell ref="A236:A239"/>
    <mergeCell ref="A232:A235"/>
    <mergeCell ref="A228:A231"/>
    <mergeCell ref="H219:I219"/>
    <mergeCell ref="N219:O219"/>
    <mergeCell ref="B232:B235"/>
    <mergeCell ref="C232:C233"/>
    <mergeCell ref="H209:I209"/>
    <mergeCell ref="F218:G218"/>
    <mergeCell ref="F188:G188"/>
    <mergeCell ref="H188:I188"/>
    <mergeCell ref="N188:O188"/>
    <mergeCell ref="D234:E234"/>
    <mergeCell ref="F228:G228"/>
    <mergeCell ref="C264:C265"/>
    <mergeCell ref="A264:A265"/>
    <mergeCell ref="F242:G242"/>
    <mergeCell ref="H242:I242"/>
    <mergeCell ref="N242:O242"/>
    <mergeCell ref="B244:B247"/>
    <mergeCell ref="C244:C245"/>
    <mergeCell ref="H218:I218"/>
    <mergeCell ref="N218:O218"/>
    <mergeCell ref="B218:B219"/>
    <mergeCell ref="D218:E218"/>
    <mergeCell ref="C234:C235"/>
    <mergeCell ref="L208:M208"/>
    <mergeCell ref="L209:M209"/>
    <mergeCell ref="L210:M210"/>
    <mergeCell ref="L221:M221"/>
    <mergeCell ref="N210:O210"/>
    <mergeCell ref="A220:A221"/>
    <mergeCell ref="J157:K157"/>
    <mergeCell ref="J159:K159"/>
    <mergeCell ref="J161:K161"/>
    <mergeCell ref="J163:K163"/>
    <mergeCell ref="J165:K165"/>
    <mergeCell ref="J167:K167"/>
    <mergeCell ref="J170:K170"/>
    <mergeCell ref="J172:J173"/>
    <mergeCell ref="K172:K173"/>
    <mergeCell ref="J174:K174"/>
    <mergeCell ref="J175:K175"/>
    <mergeCell ref="J188:K188"/>
    <mergeCell ref="J189:K189"/>
    <mergeCell ref="J190:K190"/>
    <mergeCell ref="L157:M157"/>
    <mergeCell ref="L159:M159"/>
    <mergeCell ref="L161:M161"/>
    <mergeCell ref="L163:M163"/>
    <mergeCell ref="L165:M165"/>
    <mergeCell ref="L167:M167"/>
    <mergeCell ref="L170:M170"/>
    <mergeCell ref="L172:L173"/>
    <mergeCell ref="M172:M173"/>
    <mergeCell ref="L174:M174"/>
    <mergeCell ref="B220:B221"/>
    <mergeCell ref="D220:E220"/>
    <mergeCell ref="F220:G220"/>
    <mergeCell ref="H220:I220"/>
    <mergeCell ref="D221:E221"/>
    <mergeCell ref="F221:G221"/>
    <mergeCell ref="H221:I221"/>
    <mergeCell ref="A97:A100"/>
    <mergeCell ref="A101:A104"/>
    <mergeCell ref="A105:A108"/>
    <mergeCell ref="A109:A112"/>
    <mergeCell ref="A113:A116"/>
    <mergeCell ref="A117:A120"/>
    <mergeCell ref="A121:A124"/>
    <mergeCell ref="A125:A128"/>
    <mergeCell ref="A129:A132"/>
    <mergeCell ref="A133:A136"/>
    <mergeCell ref="A137:A140"/>
    <mergeCell ref="A141:A144"/>
    <mergeCell ref="A145:A148"/>
    <mergeCell ref="A149:A152"/>
    <mergeCell ref="A153:A156"/>
    <mergeCell ref="A157:A160"/>
    <mergeCell ref="B117:B120"/>
    <mergeCell ref="B101:B104"/>
    <mergeCell ref="B141:B144"/>
    <mergeCell ref="B129:B132"/>
    <mergeCell ref="B145:B148"/>
    <mergeCell ref="B137:B140"/>
    <mergeCell ref="A225:A226"/>
    <mergeCell ref="B161:B164"/>
    <mergeCell ref="C161:C162"/>
    <mergeCell ref="A161:A164"/>
    <mergeCell ref="A165:A168"/>
    <mergeCell ref="A170:A173"/>
    <mergeCell ref="J117:K117"/>
    <mergeCell ref="J119:K119"/>
    <mergeCell ref="J210:K210"/>
    <mergeCell ref="J211:K211"/>
    <mergeCell ref="J218:K218"/>
    <mergeCell ref="D219:E219"/>
    <mergeCell ref="H210:I210"/>
    <mergeCell ref="B217:O217"/>
    <mergeCell ref="H194:I194"/>
    <mergeCell ref="J194:K194"/>
    <mergeCell ref="L194:M194"/>
    <mergeCell ref="B198:B199"/>
    <mergeCell ref="D198:E198"/>
    <mergeCell ref="F198:G198"/>
    <mergeCell ref="H198:I198"/>
    <mergeCell ref="N198:O198"/>
    <mergeCell ref="D199:E199"/>
    <mergeCell ref="F199:G199"/>
    <mergeCell ref="H199:I199"/>
    <mergeCell ref="A174:A175"/>
    <mergeCell ref="B187:O187"/>
    <mergeCell ref="A198:A199"/>
    <mergeCell ref="A200:A201"/>
    <mergeCell ref="A208:A209"/>
    <mergeCell ref="A210:A211"/>
    <mergeCell ref="A218:A219"/>
    <mergeCell ref="A20:A21"/>
    <mergeCell ref="A24:A27"/>
    <mergeCell ref="A28:A31"/>
    <mergeCell ref="A32:A35"/>
    <mergeCell ref="A36:A39"/>
    <mergeCell ref="A41:A44"/>
    <mergeCell ref="A45:A48"/>
    <mergeCell ref="A49:A52"/>
    <mergeCell ref="A53:A56"/>
    <mergeCell ref="A57:A60"/>
    <mergeCell ref="A61:A64"/>
    <mergeCell ref="B176:O176"/>
    <mergeCell ref="D174:E174"/>
    <mergeCell ref="F174:G174"/>
    <mergeCell ref="H174:I174"/>
    <mergeCell ref="N174:O174"/>
    <mergeCell ref="D184:E184"/>
    <mergeCell ref="F184:G184"/>
    <mergeCell ref="H184:I184"/>
    <mergeCell ref="J184:K184"/>
    <mergeCell ref="B177:O177"/>
    <mergeCell ref="B174:B175"/>
    <mergeCell ref="J178:K178"/>
    <mergeCell ref="N178:O178"/>
    <mergeCell ref="D179:E179"/>
    <mergeCell ref="C101:C102"/>
    <mergeCell ref="B109:B112"/>
    <mergeCell ref="C109:C110"/>
    <mergeCell ref="B113:B116"/>
    <mergeCell ref="C117:C118"/>
    <mergeCell ref="C159:C160"/>
    <mergeCell ref="C139:C140"/>
    <mergeCell ref="A65:A68"/>
    <mergeCell ref="A69:A72"/>
    <mergeCell ref="A73:A76"/>
    <mergeCell ref="A77:A80"/>
    <mergeCell ref="A81:A84"/>
    <mergeCell ref="A85:A88"/>
    <mergeCell ref="A89:A92"/>
    <mergeCell ref="A93:A96"/>
    <mergeCell ref="D201:E201"/>
    <mergeCell ref="F201:G201"/>
    <mergeCell ref="H201:I201"/>
    <mergeCell ref="N201:O201"/>
    <mergeCell ref="J201:K201"/>
    <mergeCell ref="L200:M200"/>
    <mergeCell ref="L201:M201"/>
    <mergeCell ref="N199:O199"/>
    <mergeCell ref="L198:M198"/>
    <mergeCell ref="L199:M199"/>
    <mergeCell ref="J198:K198"/>
    <mergeCell ref="J199:K199"/>
    <mergeCell ref="H200:I200"/>
    <mergeCell ref="N200:O200"/>
    <mergeCell ref="N189:O189"/>
    <mergeCell ref="D190:E190"/>
    <mergeCell ref="F190:G190"/>
    <mergeCell ref="H190:I190"/>
    <mergeCell ref="D161:E161"/>
    <mergeCell ref="F161:G161"/>
    <mergeCell ref="D69:E69"/>
    <mergeCell ref="F69:G69"/>
    <mergeCell ref="H69:I69"/>
    <mergeCell ref="N69:O69"/>
    <mergeCell ref="D209:E209"/>
    <mergeCell ref="F209:G209"/>
    <mergeCell ref="J208:K208"/>
    <mergeCell ref="J209:K209"/>
    <mergeCell ref="N214:O214"/>
    <mergeCell ref="B225:B226"/>
    <mergeCell ref="D225:E225"/>
    <mergeCell ref="F225:G225"/>
    <mergeCell ref="H225:I225"/>
    <mergeCell ref="J225:K225"/>
    <mergeCell ref="L225:M225"/>
    <mergeCell ref="N225:O225"/>
    <mergeCell ref="D226:E226"/>
    <mergeCell ref="F226:G226"/>
    <mergeCell ref="H226:I226"/>
    <mergeCell ref="L226:M226"/>
    <mergeCell ref="N226:O226"/>
    <mergeCell ref="B210:B211"/>
    <mergeCell ref="F210:G210"/>
    <mergeCell ref="N220:O220"/>
    <mergeCell ref="N221:O221"/>
    <mergeCell ref="J219:K219"/>
    <mergeCell ref="J220:K220"/>
    <mergeCell ref="J221:K221"/>
    <mergeCell ref="N208:O208"/>
    <mergeCell ref="F179:G179"/>
    <mergeCell ref="H179:I179"/>
    <mergeCell ref="J179:K179"/>
    <mergeCell ref="N179:O179"/>
    <mergeCell ref="N194:O194"/>
    <mergeCell ref="H170:I170"/>
    <mergeCell ref="N170:O170"/>
    <mergeCell ref="C172:C173"/>
    <mergeCell ref="D172:D173"/>
    <mergeCell ref="E172:E173"/>
    <mergeCell ref="F172:F173"/>
    <mergeCell ref="G172:G173"/>
    <mergeCell ref="D182:E182"/>
    <mergeCell ref="F182:G182"/>
    <mergeCell ref="H182:I182"/>
    <mergeCell ref="J182:K182"/>
    <mergeCell ref="N182:O182"/>
    <mergeCell ref="D183:E183"/>
    <mergeCell ref="F183:G183"/>
    <mergeCell ref="H183:I183"/>
    <mergeCell ref="J183:K183"/>
    <mergeCell ref="L183:M183"/>
    <mergeCell ref="N183:O183"/>
    <mergeCell ref="L175:M175"/>
    <mergeCell ref="L188:M188"/>
    <mergeCell ref="L189:M189"/>
    <mergeCell ref="L190:M190"/>
    <mergeCell ref="D188:E188"/>
    <mergeCell ref="N193:O193"/>
    <mergeCell ref="H172:H173"/>
    <mergeCell ref="D28:E28"/>
    <mergeCell ref="F28:G28"/>
    <mergeCell ref="C38:C39"/>
    <mergeCell ref="D38:E38"/>
    <mergeCell ref="F38:G38"/>
    <mergeCell ref="H38:I38"/>
    <mergeCell ref="N38:O38"/>
    <mergeCell ref="C32:C33"/>
    <mergeCell ref="D32:E32"/>
    <mergeCell ref="F32:G32"/>
    <mergeCell ref="D175:E175"/>
    <mergeCell ref="N159:O159"/>
    <mergeCell ref="B153:B156"/>
    <mergeCell ref="C153:C154"/>
    <mergeCell ref="D153:E153"/>
    <mergeCell ref="F153:G153"/>
    <mergeCell ref="H153:I153"/>
    <mergeCell ref="N153:O153"/>
    <mergeCell ref="C155:C156"/>
    <mergeCell ref="B165:B168"/>
    <mergeCell ref="C165:C166"/>
    <mergeCell ref="D165:E165"/>
    <mergeCell ref="F165:G165"/>
    <mergeCell ref="H165:I165"/>
    <mergeCell ref="H28:I28"/>
    <mergeCell ref="N28:O28"/>
    <mergeCell ref="C30:C31"/>
    <mergeCell ref="D30:E30"/>
    <mergeCell ref="F30:G30"/>
    <mergeCell ref="H30:I30"/>
    <mergeCell ref="H43:H44"/>
    <mergeCell ref="I43:I44"/>
    <mergeCell ref="D45:E45"/>
    <mergeCell ref="F45:G45"/>
    <mergeCell ref="H45:I45"/>
    <mergeCell ref="N45:O45"/>
    <mergeCell ref="B45:B48"/>
    <mergeCell ref="D47:D48"/>
    <mergeCell ref="E47:E48"/>
    <mergeCell ref="F47:F48"/>
    <mergeCell ref="B41:B44"/>
    <mergeCell ref="D43:D44"/>
    <mergeCell ref="E43:E44"/>
    <mergeCell ref="F43:F44"/>
    <mergeCell ref="G47:G48"/>
    <mergeCell ref="H47:H48"/>
    <mergeCell ref="I47:I48"/>
    <mergeCell ref="N47:N48"/>
    <mergeCell ref="O47:O48"/>
    <mergeCell ref="C45:C46"/>
    <mergeCell ref="J43:J44"/>
    <mergeCell ref="K43:K44"/>
    <mergeCell ref="J45:K45"/>
    <mergeCell ref="J47:J48"/>
    <mergeCell ref="K47:K48"/>
    <mergeCell ref="C47:C48"/>
    <mergeCell ref="B36:B39"/>
    <mergeCell ref="C36:C37"/>
    <mergeCell ref="D36:E36"/>
    <mergeCell ref="F36:G36"/>
    <mergeCell ref="C28:C29"/>
    <mergeCell ref="C41:C42"/>
    <mergeCell ref="D41:E41"/>
    <mergeCell ref="F41:G41"/>
    <mergeCell ref="H41:I41"/>
    <mergeCell ref="N41:O41"/>
    <mergeCell ref="N30:O30"/>
    <mergeCell ref="H36:I36"/>
    <mergeCell ref="N36:O36"/>
    <mergeCell ref="G43:G44"/>
    <mergeCell ref="B49:B52"/>
    <mergeCell ref="C49:C50"/>
    <mergeCell ref="D49:E49"/>
    <mergeCell ref="F49:G49"/>
    <mergeCell ref="H49:I49"/>
    <mergeCell ref="N49:O49"/>
    <mergeCell ref="C51:C52"/>
    <mergeCell ref="D51:D52"/>
    <mergeCell ref="E51:E52"/>
    <mergeCell ref="F51:F52"/>
    <mergeCell ref="G51:G52"/>
    <mergeCell ref="H51:H52"/>
    <mergeCell ref="I51:I52"/>
    <mergeCell ref="N51:N52"/>
    <mergeCell ref="O51:O52"/>
    <mergeCell ref="N43:N44"/>
    <mergeCell ref="O43:O44"/>
    <mergeCell ref="C43:C44"/>
    <mergeCell ref="J8:K8"/>
    <mergeCell ref="D15:E15"/>
    <mergeCell ref="F15:G15"/>
    <mergeCell ref="H15:I15"/>
    <mergeCell ref="N15:O15"/>
    <mergeCell ref="B18:B19"/>
    <mergeCell ref="D18:E18"/>
    <mergeCell ref="F18:G18"/>
    <mergeCell ref="H18:I18"/>
    <mergeCell ref="N18:O18"/>
    <mergeCell ref="B11:B12"/>
    <mergeCell ref="B13:B14"/>
    <mergeCell ref="B15:B17"/>
    <mergeCell ref="C11:C12"/>
    <mergeCell ref="D11:E11"/>
    <mergeCell ref="F11:G11"/>
    <mergeCell ref="H11:I11"/>
    <mergeCell ref="N11:O11"/>
    <mergeCell ref="C13:C14"/>
    <mergeCell ref="J11:K11"/>
    <mergeCell ref="J13:K13"/>
    <mergeCell ref="J15:K15"/>
    <mergeCell ref="J18:K18"/>
    <mergeCell ref="D13:E13"/>
    <mergeCell ref="F13:G13"/>
    <mergeCell ref="H13:I13"/>
    <mergeCell ref="N13:O13"/>
    <mergeCell ref="N34:O34"/>
    <mergeCell ref="C24:C25"/>
    <mergeCell ref="D24:E24"/>
    <mergeCell ref="F24:G24"/>
    <mergeCell ref="H24:I24"/>
    <mergeCell ref="N24:O24"/>
    <mergeCell ref="B20:B21"/>
    <mergeCell ref="D20:E20"/>
    <mergeCell ref="F20:G20"/>
    <mergeCell ref="H20:I20"/>
    <mergeCell ref="N20:O20"/>
    <mergeCell ref="C18:C19"/>
    <mergeCell ref="C20:C21"/>
    <mergeCell ref="C15:C16"/>
    <mergeCell ref="A5:A6"/>
    <mergeCell ref="B5:B6"/>
    <mergeCell ref="C5:C6"/>
    <mergeCell ref="C8:C9"/>
    <mergeCell ref="B8:B10"/>
    <mergeCell ref="D5:E5"/>
    <mergeCell ref="F5:G5"/>
    <mergeCell ref="H5:I5"/>
    <mergeCell ref="N5:O5"/>
    <mergeCell ref="D8:E8"/>
    <mergeCell ref="F8:G8"/>
    <mergeCell ref="H8:I8"/>
    <mergeCell ref="N8:O8"/>
    <mergeCell ref="A8:A10"/>
    <mergeCell ref="A11:A12"/>
    <mergeCell ref="A13:A14"/>
    <mergeCell ref="J5:K5"/>
    <mergeCell ref="B7:O7"/>
    <mergeCell ref="C63:C64"/>
    <mergeCell ref="D63:E63"/>
    <mergeCell ref="F63:G63"/>
    <mergeCell ref="K51:K52"/>
    <mergeCell ref="J53:K53"/>
    <mergeCell ref="J55:K55"/>
    <mergeCell ref="J57:K57"/>
    <mergeCell ref="J49:K49"/>
    <mergeCell ref="J51:J52"/>
    <mergeCell ref="J69:K69"/>
    <mergeCell ref="L61:M61"/>
    <mergeCell ref="L63:M63"/>
    <mergeCell ref="L65:M65"/>
    <mergeCell ref="L67:L68"/>
    <mergeCell ref="M67:M68"/>
    <mergeCell ref="A15:A17"/>
    <mergeCell ref="A18:A19"/>
    <mergeCell ref="B24:B27"/>
    <mergeCell ref="D26:D27"/>
    <mergeCell ref="E26:E27"/>
    <mergeCell ref="F26:F27"/>
    <mergeCell ref="G26:G27"/>
    <mergeCell ref="H26:H27"/>
    <mergeCell ref="I26:I27"/>
    <mergeCell ref="H63:I63"/>
    <mergeCell ref="G67:G68"/>
    <mergeCell ref="H67:H68"/>
    <mergeCell ref="I67:I68"/>
    <mergeCell ref="F34:G34"/>
    <mergeCell ref="H34:I34"/>
    <mergeCell ref="B28:B31"/>
    <mergeCell ref="B32:B35"/>
    <mergeCell ref="C79:C80"/>
    <mergeCell ref="D79:E79"/>
    <mergeCell ref="F79:G79"/>
    <mergeCell ref="H79:I79"/>
    <mergeCell ref="N79:O79"/>
    <mergeCell ref="B65:B68"/>
    <mergeCell ref="C65:C66"/>
    <mergeCell ref="D65:E65"/>
    <mergeCell ref="F65:G65"/>
    <mergeCell ref="H65:I65"/>
    <mergeCell ref="N65:O65"/>
    <mergeCell ref="C67:C68"/>
    <mergeCell ref="D67:D68"/>
    <mergeCell ref="E67:E68"/>
    <mergeCell ref="F67:F68"/>
    <mergeCell ref="N26:N27"/>
    <mergeCell ref="O26:O27"/>
    <mergeCell ref="C26:C27"/>
    <mergeCell ref="H32:I32"/>
    <mergeCell ref="N32:O32"/>
    <mergeCell ref="C34:C35"/>
    <mergeCell ref="D34:E34"/>
    <mergeCell ref="C71:C72"/>
    <mergeCell ref="D71:E71"/>
    <mergeCell ref="F71:G71"/>
    <mergeCell ref="H71:I71"/>
    <mergeCell ref="N71:O71"/>
    <mergeCell ref="B57:B60"/>
    <mergeCell ref="C57:C58"/>
    <mergeCell ref="D57:E57"/>
    <mergeCell ref="F57:G57"/>
    <mergeCell ref="H57:I57"/>
    <mergeCell ref="B81:B84"/>
    <mergeCell ref="C81:C82"/>
    <mergeCell ref="D81:E81"/>
    <mergeCell ref="F81:G81"/>
    <mergeCell ref="H81:I81"/>
    <mergeCell ref="N81:O81"/>
    <mergeCell ref="C83:C84"/>
    <mergeCell ref="D83:D84"/>
    <mergeCell ref="E83:E84"/>
    <mergeCell ref="F83:F84"/>
    <mergeCell ref="G83:G84"/>
    <mergeCell ref="H83:H84"/>
    <mergeCell ref="I83:I84"/>
    <mergeCell ref="N83:N84"/>
    <mergeCell ref="O83:O84"/>
    <mergeCell ref="N63:O63"/>
    <mergeCell ref="J71:K71"/>
    <mergeCell ref="L69:M69"/>
    <mergeCell ref="L71:M71"/>
    <mergeCell ref="K67:K68"/>
    <mergeCell ref="C69:C70"/>
    <mergeCell ref="C75:C76"/>
    <mergeCell ref="D75:E75"/>
    <mergeCell ref="F75:G75"/>
    <mergeCell ref="H75:I75"/>
    <mergeCell ref="N75:O75"/>
    <mergeCell ref="B77:B80"/>
    <mergeCell ref="C77:C78"/>
    <mergeCell ref="D77:E77"/>
    <mergeCell ref="F77:G77"/>
    <mergeCell ref="H77:I77"/>
    <mergeCell ref="N77:O77"/>
    <mergeCell ref="N53:O53"/>
    <mergeCell ref="C55:C56"/>
    <mergeCell ref="D55:E55"/>
    <mergeCell ref="F55:G55"/>
    <mergeCell ref="H55:I55"/>
    <mergeCell ref="N55:O55"/>
    <mergeCell ref="B53:B56"/>
    <mergeCell ref="C53:C54"/>
    <mergeCell ref="D53:E53"/>
    <mergeCell ref="F53:G53"/>
    <mergeCell ref="H53:I53"/>
    <mergeCell ref="B73:B76"/>
    <mergeCell ref="C73:C74"/>
    <mergeCell ref="D73:E73"/>
    <mergeCell ref="F73:G73"/>
    <mergeCell ref="H73:I73"/>
    <mergeCell ref="N73:O73"/>
    <mergeCell ref="N67:N68"/>
    <mergeCell ref="O67:O68"/>
    <mergeCell ref="B69:B72"/>
    <mergeCell ref="N57:O57"/>
    <mergeCell ref="C59:C60"/>
    <mergeCell ref="D59:E59"/>
    <mergeCell ref="F59:G59"/>
    <mergeCell ref="H59:I59"/>
    <mergeCell ref="N59:O59"/>
    <mergeCell ref="B61:B64"/>
    <mergeCell ref="C61:C62"/>
    <mergeCell ref="D61:E61"/>
    <mergeCell ref="F61:G61"/>
    <mergeCell ref="H61:I61"/>
    <mergeCell ref="N61:O61"/>
    <mergeCell ref="B85:B88"/>
    <mergeCell ref="C85:C86"/>
    <mergeCell ref="D85:E85"/>
    <mergeCell ref="F85:G85"/>
    <mergeCell ref="H85:I85"/>
    <mergeCell ref="N85:O85"/>
    <mergeCell ref="C87:C88"/>
    <mergeCell ref="D87:E87"/>
    <mergeCell ref="F87:G87"/>
    <mergeCell ref="H87:I87"/>
    <mergeCell ref="N87:O87"/>
    <mergeCell ref="B89:B92"/>
    <mergeCell ref="C89:C90"/>
    <mergeCell ref="D89:E89"/>
    <mergeCell ref="F89:G89"/>
    <mergeCell ref="H89:I89"/>
    <mergeCell ref="N89:O89"/>
    <mergeCell ref="C91:C92"/>
    <mergeCell ref="D91:E91"/>
    <mergeCell ref="F91:G91"/>
    <mergeCell ref="H91:I91"/>
    <mergeCell ref="N91:O91"/>
    <mergeCell ref="J89:K89"/>
    <mergeCell ref="J91:K91"/>
    <mergeCell ref="B93:B96"/>
    <mergeCell ref="C93:C94"/>
    <mergeCell ref="D93:E93"/>
    <mergeCell ref="F93:G93"/>
    <mergeCell ref="H93:I93"/>
    <mergeCell ref="N93:O93"/>
    <mergeCell ref="C95:C96"/>
    <mergeCell ref="D95:E95"/>
    <mergeCell ref="F95:G95"/>
    <mergeCell ref="H95:I95"/>
    <mergeCell ref="N95:O95"/>
    <mergeCell ref="B97:B100"/>
    <mergeCell ref="C97:C98"/>
    <mergeCell ref="D97:E97"/>
    <mergeCell ref="F97:G97"/>
    <mergeCell ref="H97:I97"/>
    <mergeCell ref="N97:O97"/>
    <mergeCell ref="C99:C100"/>
    <mergeCell ref="D99:D100"/>
    <mergeCell ref="E99:E100"/>
    <mergeCell ref="F99:F100"/>
    <mergeCell ref="G99:G100"/>
    <mergeCell ref="H99:H100"/>
    <mergeCell ref="I99:I100"/>
    <mergeCell ref="N99:N100"/>
    <mergeCell ref="O99:O100"/>
    <mergeCell ref="J93:K93"/>
    <mergeCell ref="J95:K95"/>
    <mergeCell ref="J97:K97"/>
    <mergeCell ref="J99:J100"/>
    <mergeCell ref="K99:K100"/>
    <mergeCell ref="D101:E101"/>
    <mergeCell ref="F101:G101"/>
    <mergeCell ref="H101:I101"/>
    <mergeCell ref="N101:O101"/>
    <mergeCell ref="C103:C104"/>
    <mergeCell ref="D103:E103"/>
    <mergeCell ref="F103:G103"/>
    <mergeCell ref="H103:I103"/>
    <mergeCell ref="N103:O103"/>
    <mergeCell ref="B105:B108"/>
    <mergeCell ref="C105:C106"/>
    <mergeCell ref="D105:E105"/>
    <mergeCell ref="F105:G105"/>
    <mergeCell ref="H105:I105"/>
    <mergeCell ref="N105:O105"/>
    <mergeCell ref="C107:C108"/>
    <mergeCell ref="D107:E107"/>
    <mergeCell ref="F107:G107"/>
    <mergeCell ref="H107:I107"/>
    <mergeCell ref="N107:O107"/>
    <mergeCell ref="L103:M103"/>
    <mergeCell ref="L105:M105"/>
    <mergeCell ref="L107:M107"/>
    <mergeCell ref="D109:E109"/>
    <mergeCell ref="F109:G109"/>
    <mergeCell ref="H109:I109"/>
    <mergeCell ref="N109:O109"/>
    <mergeCell ref="C111:C112"/>
    <mergeCell ref="D111:E111"/>
    <mergeCell ref="F111:G111"/>
    <mergeCell ref="H111:I111"/>
    <mergeCell ref="N111:O111"/>
    <mergeCell ref="N113:O113"/>
    <mergeCell ref="C113:C114"/>
    <mergeCell ref="C115:C116"/>
    <mergeCell ref="D115:D116"/>
    <mergeCell ref="E115:E116"/>
    <mergeCell ref="F115:F116"/>
    <mergeCell ref="G115:G116"/>
    <mergeCell ref="H115:H116"/>
    <mergeCell ref="I115:I116"/>
    <mergeCell ref="N115:N116"/>
    <mergeCell ref="O115:O116"/>
    <mergeCell ref="D113:E113"/>
    <mergeCell ref="F113:G113"/>
    <mergeCell ref="H113:I113"/>
    <mergeCell ref="J109:K109"/>
    <mergeCell ref="J111:K111"/>
    <mergeCell ref="J113:K113"/>
    <mergeCell ref="J115:J116"/>
    <mergeCell ref="K115:K116"/>
    <mergeCell ref="L109:M109"/>
    <mergeCell ref="L111:M111"/>
    <mergeCell ref="L113:M113"/>
    <mergeCell ref="L115:L116"/>
    <mergeCell ref="D117:E117"/>
    <mergeCell ref="F117:G117"/>
    <mergeCell ref="H117:I117"/>
    <mergeCell ref="N117:O117"/>
    <mergeCell ref="C119:C120"/>
    <mergeCell ref="D119:E119"/>
    <mergeCell ref="F119:G119"/>
    <mergeCell ref="H119:I119"/>
    <mergeCell ref="N119:O119"/>
    <mergeCell ref="N133:O133"/>
    <mergeCell ref="B149:B152"/>
    <mergeCell ref="C149:C150"/>
    <mergeCell ref="D149:E149"/>
    <mergeCell ref="F149:G149"/>
    <mergeCell ref="B121:B124"/>
    <mergeCell ref="C121:C122"/>
    <mergeCell ref="C123:C124"/>
    <mergeCell ref="D123:E123"/>
    <mergeCell ref="F123:G123"/>
    <mergeCell ref="B133:B136"/>
    <mergeCell ref="D133:E133"/>
    <mergeCell ref="F133:G133"/>
    <mergeCell ref="H133:I133"/>
    <mergeCell ref="C135:C136"/>
    <mergeCell ref="D135:D136"/>
    <mergeCell ref="E135:E136"/>
    <mergeCell ref="F135:F136"/>
    <mergeCell ref="G135:G136"/>
    <mergeCell ref="B125:B128"/>
    <mergeCell ref="H149:I149"/>
    <mergeCell ref="E131:E132"/>
    <mergeCell ref="N137:O137"/>
    <mergeCell ref="D159:E159"/>
    <mergeCell ref="F159:G159"/>
    <mergeCell ref="H159:I159"/>
    <mergeCell ref="F175:G175"/>
    <mergeCell ref="H175:I175"/>
    <mergeCell ref="N175:O175"/>
    <mergeCell ref="N165:O165"/>
    <mergeCell ref="C167:C168"/>
    <mergeCell ref="D167:E167"/>
    <mergeCell ref="F167:G167"/>
    <mergeCell ref="H167:I167"/>
    <mergeCell ref="N167:O167"/>
    <mergeCell ref="D211:E211"/>
    <mergeCell ref="F211:G211"/>
    <mergeCell ref="H211:I211"/>
    <mergeCell ref="N211:O211"/>
    <mergeCell ref="B169:O169"/>
    <mergeCell ref="B157:B160"/>
    <mergeCell ref="C170:C171"/>
    <mergeCell ref="D170:E170"/>
    <mergeCell ref="F170:G170"/>
    <mergeCell ref="B197:O197"/>
    <mergeCell ref="N161:O161"/>
    <mergeCell ref="C163:C164"/>
    <mergeCell ref="D163:E163"/>
    <mergeCell ref="F163:G163"/>
    <mergeCell ref="H163:I163"/>
    <mergeCell ref="N163:O163"/>
    <mergeCell ref="D189:E189"/>
    <mergeCell ref="F189:G189"/>
    <mergeCell ref="H189:I189"/>
    <mergeCell ref="F157:G157"/>
    <mergeCell ref="C254:C255"/>
    <mergeCell ref="D254:E254"/>
    <mergeCell ref="F254:G254"/>
    <mergeCell ref="H254:I254"/>
    <mergeCell ref="N254:O254"/>
    <mergeCell ref="L252:M252"/>
    <mergeCell ref="L254:M254"/>
    <mergeCell ref="B256:B259"/>
    <mergeCell ref="C256:C257"/>
    <mergeCell ref="D256:E256"/>
    <mergeCell ref="F256:G256"/>
    <mergeCell ref="H256:I256"/>
    <mergeCell ref="N256:O256"/>
    <mergeCell ref="C258:C259"/>
    <mergeCell ref="D258:E258"/>
    <mergeCell ref="F258:G258"/>
    <mergeCell ref="H258:I258"/>
    <mergeCell ref="N258:O258"/>
    <mergeCell ref="B252:B255"/>
    <mergeCell ref="C252:C253"/>
    <mergeCell ref="D252:E252"/>
    <mergeCell ref="F252:G252"/>
    <mergeCell ref="J256:K256"/>
    <mergeCell ref="J258:K258"/>
    <mergeCell ref="L256:M256"/>
    <mergeCell ref="L258:M258"/>
    <mergeCell ref="D267:E267"/>
    <mergeCell ref="F267:G267"/>
    <mergeCell ref="H267:I267"/>
    <mergeCell ref="N267:O267"/>
    <mergeCell ref="C270:C271"/>
    <mergeCell ref="C272:C273"/>
    <mergeCell ref="B268:B269"/>
    <mergeCell ref="B270:B271"/>
    <mergeCell ref="B272:B273"/>
    <mergeCell ref="D268:E268"/>
    <mergeCell ref="F268:G268"/>
    <mergeCell ref="H268:I268"/>
    <mergeCell ref="N268:O268"/>
    <mergeCell ref="D270:E270"/>
    <mergeCell ref="F270:G270"/>
    <mergeCell ref="H270:I270"/>
    <mergeCell ref="N270:O270"/>
    <mergeCell ref="J272:K272"/>
    <mergeCell ref="L270:M270"/>
    <mergeCell ref="L272:M272"/>
    <mergeCell ref="D272:E272"/>
    <mergeCell ref="F272:G272"/>
    <mergeCell ref="H272:I272"/>
    <mergeCell ref="N272:O272"/>
    <mergeCell ref="C268:C269"/>
    <mergeCell ref="J268:K268"/>
    <mergeCell ref="J270:K270"/>
    <mergeCell ref="B277:O277"/>
    <mergeCell ref="B278:B281"/>
    <mergeCell ref="C278:C279"/>
    <mergeCell ref="D278:E278"/>
    <mergeCell ref="F278:G278"/>
    <mergeCell ref="H278:I278"/>
    <mergeCell ref="C280:C281"/>
    <mergeCell ref="D280:E280"/>
    <mergeCell ref="B282:B285"/>
    <mergeCell ref="C282:C283"/>
    <mergeCell ref="N278:O278"/>
    <mergeCell ref="D282:E282"/>
    <mergeCell ref="F282:G282"/>
    <mergeCell ref="H282:I282"/>
    <mergeCell ref="N282:O282"/>
    <mergeCell ref="C284:C285"/>
    <mergeCell ref="D284:E284"/>
    <mergeCell ref="J278:K278"/>
    <mergeCell ref="J280:K280"/>
    <mergeCell ref="J282:K282"/>
    <mergeCell ref="J284:K284"/>
    <mergeCell ref="D316:E316"/>
    <mergeCell ref="N304:O304"/>
    <mergeCell ref="D290:E290"/>
    <mergeCell ref="F290:G290"/>
    <mergeCell ref="H290:I290"/>
    <mergeCell ref="N290:O290"/>
    <mergeCell ref="C292:C293"/>
    <mergeCell ref="D292:E292"/>
    <mergeCell ref="F292:G292"/>
    <mergeCell ref="H292:I292"/>
    <mergeCell ref="N292:O292"/>
    <mergeCell ref="N286:O286"/>
    <mergeCell ref="C288:C289"/>
    <mergeCell ref="D288:E288"/>
    <mergeCell ref="F288:G288"/>
    <mergeCell ref="H288:I288"/>
    <mergeCell ref="N288:O288"/>
    <mergeCell ref="J286:K286"/>
    <mergeCell ref="J288:K288"/>
    <mergeCell ref="J290:K290"/>
    <mergeCell ref="J292:K292"/>
    <mergeCell ref="J294:K294"/>
    <mergeCell ref="B342:B345"/>
    <mergeCell ref="N308:O308"/>
    <mergeCell ref="B310:B313"/>
    <mergeCell ref="C310:C311"/>
    <mergeCell ref="D310:E310"/>
    <mergeCell ref="F310:G310"/>
    <mergeCell ref="B314:B317"/>
    <mergeCell ref="C314:C315"/>
    <mergeCell ref="D314:E314"/>
    <mergeCell ref="F314:G314"/>
    <mergeCell ref="H314:I314"/>
    <mergeCell ref="F274:G275"/>
    <mergeCell ref="F280:G280"/>
    <mergeCell ref="H280:I280"/>
    <mergeCell ref="N280:O280"/>
    <mergeCell ref="B274:B275"/>
    <mergeCell ref="C274:C275"/>
    <mergeCell ref="D274:E275"/>
    <mergeCell ref="J274:K275"/>
    <mergeCell ref="J312:K312"/>
    <mergeCell ref="L308:M308"/>
    <mergeCell ref="L310:M310"/>
    <mergeCell ref="L312:M312"/>
    <mergeCell ref="B302:B305"/>
    <mergeCell ref="C302:C303"/>
    <mergeCell ref="D302:E302"/>
    <mergeCell ref="F302:G302"/>
    <mergeCell ref="H302:I302"/>
    <mergeCell ref="N302:O302"/>
    <mergeCell ref="C304:C305"/>
    <mergeCell ref="N314:O314"/>
    <mergeCell ref="C316:C317"/>
    <mergeCell ref="D332:E332"/>
    <mergeCell ref="N346:O346"/>
    <mergeCell ref="C336:C337"/>
    <mergeCell ref="D336:E336"/>
    <mergeCell ref="F336:G336"/>
    <mergeCell ref="H336:I336"/>
    <mergeCell ref="N344:O344"/>
    <mergeCell ref="F332:G332"/>
    <mergeCell ref="C346:C347"/>
    <mergeCell ref="D346:E346"/>
    <mergeCell ref="F346:G346"/>
    <mergeCell ref="B350:O350"/>
    <mergeCell ref="B351:B352"/>
    <mergeCell ref="N294:O294"/>
    <mergeCell ref="C296:C297"/>
    <mergeCell ref="D296:E296"/>
    <mergeCell ref="N320:O320"/>
    <mergeCell ref="J314:K314"/>
    <mergeCell ref="J316:K316"/>
    <mergeCell ref="J318:K318"/>
    <mergeCell ref="J320:K320"/>
    <mergeCell ref="L314:M314"/>
    <mergeCell ref="B322:B325"/>
    <mergeCell ref="C322:C323"/>
    <mergeCell ref="D322:E322"/>
    <mergeCell ref="B306:B309"/>
    <mergeCell ref="C306:C307"/>
    <mergeCell ref="D306:E306"/>
    <mergeCell ref="F306:G306"/>
    <mergeCell ref="H306:I306"/>
    <mergeCell ref="N306:O306"/>
    <mergeCell ref="C308:C309"/>
    <mergeCell ref="B318:B321"/>
    <mergeCell ref="C318:C319"/>
    <mergeCell ref="D318:E318"/>
    <mergeCell ref="F318:G318"/>
    <mergeCell ref="H318:I318"/>
    <mergeCell ref="N318:O318"/>
    <mergeCell ref="C320:C321"/>
    <mergeCell ref="D320:E320"/>
    <mergeCell ref="F320:G320"/>
    <mergeCell ref="H320:I320"/>
    <mergeCell ref="L316:M316"/>
    <mergeCell ref="L318:M318"/>
    <mergeCell ref="L320:M320"/>
    <mergeCell ref="N262:O262"/>
    <mergeCell ref="C342:C343"/>
    <mergeCell ref="D342:E342"/>
    <mergeCell ref="F342:G342"/>
    <mergeCell ref="H342:I342"/>
    <mergeCell ref="N342:O342"/>
    <mergeCell ref="N334:O334"/>
    <mergeCell ref="C330:C331"/>
    <mergeCell ref="D330:E330"/>
    <mergeCell ref="F330:G330"/>
    <mergeCell ref="C326:C327"/>
    <mergeCell ref="D326:E326"/>
    <mergeCell ref="F326:G326"/>
    <mergeCell ref="H328:I328"/>
    <mergeCell ref="N328:O328"/>
    <mergeCell ref="F334:G334"/>
    <mergeCell ref="J342:K342"/>
    <mergeCell ref="N336:O336"/>
    <mergeCell ref="H340:I340"/>
    <mergeCell ref="L355:M355"/>
    <mergeCell ref="C351:C352"/>
    <mergeCell ref="D351:E351"/>
    <mergeCell ref="F351:G351"/>
    <mergeCell ref="H351:I351"/>
    <mergeCell ref="N351:O351"/>
    <mergeCell ref="C353:C354"/>
    <mergeCell ref="D353:E353"/>
    <mergeCell ref="C300:C301"/>
    <mergeCell ref="D300:E300"/>
    <mergeCell ref="F300:G300"/>
    <mergeCell ref="H300:I300"/>
    <mergeCell ref="N300:O300"/>
    <mergeCell ref="C324:C325"/>
    <mergeCell ref="J344:K344"/>
    <mergeCell ref="J346:K346"/>
    <mergeCell ref="D324:E324"/>
    <mergeCell ref="F324:G324"/>
    <mergeCell ref="H324:I324"/>
    <mergeCell ref="N324:O324"/>
    <mergeCell ref="C338:C339"/>
    <mergeCell ref="D338:E338"/>
    <mergeCell ref="F338:G338"/>
    <mergeCell ref="C312:C313"/>
    <mergeCell ref="D312:E312"/>
    <mergeCell ref="F316:G316"/>
    <mergeCell ref="H316:I316"/>
    <mergeCell ref="N316:O316"/>
    <mergeCell ref="C344:C345"/>
    <mergeCell ref="D344:E344"/>
    <mergeCell ref="F344:G344"/>
    <mergeCell ref="H344:I344"/>
    <mergeCell ref="D137:E137"/>
    <mergeCell ref="F137:G137"/>
    <mergeCell ref="H137:I137"/>
    <mergeCell ref="C157:C158"/>
    <mergeCell ref="D157:E157"/>
    <mergeCell ref="D139:D140"/>
    <mergeCell ref="B326:B329"/>
    <mergeCell ref="H326:I326"/>
    <mergeCell ref="N326:O326"/>
    <mergeCell ref="C328:C329"/>
    <mergeCell ref="D328:E328"/>
    <mergeCell ref="F328:G328"/>
    <mergeCell ref="H330:I330"/>
    <mergeCell ref="N330:O330"/>
    <mergeCell ref="C332:C333"/>
    <mergeCell ref="H332:I332"/>
    <mergeCell ref="N332:O332"/>
    <mergeCell ref="H310:I310"/>
    <mergeCell ref="N296:O296"/>
    <mergeCell ref="J296:K296"/>
    <mergeCell ref="F284:G284"/>
    <mergeCell ref="H284:I284"/>
    <mergeCell ref="N284:O284"/>
    <mergeCell ref="F312:G312"/>
    <mergeCell ref="H312:I312"/>
    <mergeCell ref="N312:O312"/>
    <mergeCell ref="J310:K310"/>
    <mergeCell ref="F139:F140"/>
    <mergeCell ref="G139:G140"/>
    <mergeCell ref="F322:G322"/>
    <mergeCell ref="O155:O156"/>
    <mergeCell ref="J202:K202"/>
    <mergeCell ref="D264:E265"/>
    <mergeCell ref="F264:G265"/>
    <mergeCell ref="H264:I265"/>
    <mergeCell ref="H338:I338"/>
    <mergeCell ref="N338:O338"/>
    <mergeCell ref="C340:C341"/>
    <mergeCell ref="D340:E340"/>
    <mergeCell ref="F340:G340"/>
    <mergeCell ref="D298:E298"/>
    <mergeCell ref="F298:G298"/>
    <mergeCell ref="H298:I298"/>
    <mergeCell ref="N298:O298"/>
    <mergeCell ref="H322:I322"/>
    <mergeCell ref="N322:O322"/>
    <mergeCell ref="N310:O310"/>
    <mergeCell ref="J145:K145"/>
    <mergeCell ref="M139:M140"/>
    <mergeCell ref="L141:M141"/>
    <mergeCell ref="L143:M143"/>
    <mergeCell ref="L149:M149"/>
    <mergeCell ref="L153:M153"/>
    <mergeCell ref="L155:L156"/>
    <mergeCell ref="M155:M156"/>
    <mergeCell ref="H262:I262"/>
    <mergeCell ref="D334:E334"/>
    <mergeCell ref="L202:M202"/>
    <mergeCell ref="N202:O202"/>
    <mergeCell ref="J226:K226"/>
    <mergeCell ref="H157:I157"/>
    <mergeCell ref="N149:O149"/>
    <mergeCell ref="N157:O157"/>
    <mergeCell ref="N340:O340"/>
    <mergeCell ref="H123:I123"/>
    <mergeCell ref="N123:O123"/>
    <mergeCell ref="F131:F132"/>
    <mergeCell ref="G131:G132"/>
    <mergeCell ref="H131:H132"/>
    <mergeCell ref="N129:O129"/>
    <mergeCell ref="F125:G125"/>
    <mergeCell ref="H125:I125"/>
    <mergeCell ref="N125:O125"/>
    <mergeCell ref="C127:C128"/>
    <mergeCell ref="H135:H136"/>
    <mergeCell ref="J125:K125"/>
    <mergeCell ref="J127:K127"/>
    <mergeCell ref="J129:K129"/>
    <mergeCell ref="J131:J132"/>
    <mergeCell ref="K131:K132"/>
    <mergeCell ref="C125:C126"/>
    <mergeCell ref="I135:I136"/>
    <mergeCell ref="I131:I132"/>
    <mergeCell ref="N131:N132"/>
    <mergeCell ref="C133:C134"/>
    <mergeCell ref="C129:C130"/>
    <mergeCell ref="D129:E129"/>
    <mergeCell ref="F129:G129"/>
    <mergeCell ref="H129:I129"/>
    <mergeCell ref="J133:K133"/>
    <mergeCell ref="J135:J136"/>
    <mergeCell ref="K135:K136"/>
    <mergeCell ref="D121:E121"/>
    <mergeCell ref="F121:G121"/>
    <mergeCell ref="H121:I121"/>
    <mergeCell ref="N135:N136"/>
    <mergeCell ref="O135:O136"/>
    <mergeCell ref="J147:K147"/>
    <mergeCell ref="J149:K149"/>
    <mergeCell ref="J151:K151"/>
    <mergeCell ref="J153:K153"/>
    <mergeCell ref="J155:J156"/>
    <mergeCell ref="K155:K156"/>
    <mergeCell ref="L133:M133"/>
    <mergeCell ref="L135:L136"/>
    <mergeCell ref="M135:M136"/>
    <mergeCell ref="L137:M137"/>
    <mergeCell ref="L139:L140"/>
    <mergeCell ref="D276:E276"/>
    <mergeCell ref="F276:G276"/>
    <mergeCell ref="H276:I276"/>
    <mergeCell ref="N276:O276"/>
    <mergeCell ref="E139:E140"/>
    <mergeCell ref="L145:M145"/>
    <mergeCell ref="L147:M147"/>
    <mergeCell ref="N121:O121"/>
    <mergeCell ref="D125:E125"/>
    <mergeCell ref="D151:E151"/>
    <mergeCell ref="N127:O127"/>
    <mergeCell ref="H274:I275"/>
    <mergeCell ref="N274:O275"/>
    <mergeCell ref="H155:H156"/>
    <mergeCell ref="I155:I156"/>
    <mergeCell ref="N155:N156"/>
    <mergeCell ref="H139:H140"/>
    <mergeCell ref="I139:I140"/>
    <mergeCell ref="N139:N140"/>
    <mergeCell ref="O139:O140"/>
    <mergeCell ref="H151:I151"/>
    <mergeCell ref="N151:O151"/>
    <mergeCell ref="H147:I147"/>
    <mergeCell ref="N147:O147"/>
    <mergeCell ref="O131:O132"/>
    <mergeCell ref="F151:G151"/>
    <mergeCell ref="D155:D156"/>
    <mergeCell ref="E155:E156"/>
    <mergeCell ref="F155:F156"/>
    <mergeCell ref="G155:G156"/>
    <mergeCell ref="J143:K143"/>
    <mergeCell ref="N143:O143"/>
    <mergeCell ref="C145:C146"/>
    <mergeCell ref="D145:E145"/>
    <mergeCell ref="F145:G145"/>
    <mergeCell ref="H145:I145"/>
    <mergeCell ref="N145:O145"/>
    <mergeCell ref="C147:C148"/>
    <mergeCell ref="D147:E147"/>
    <mergeCell ref="F147:G147"/>
    <mergeCell ref="C151:C152"/>
    <mergeCell ref="C131:C132"/>
    <mergeCell ref="D131:D132"/>
    <mergeCell ref="J137:K137"/>
    <mergeCell ref="J139:J140"/>
    <mergeCell ref="K139:K140"/>
    <mergeCell ref="J141:K141"/>
    <mergeCell ref="C137:C138"/>
    <mergeCell ref="D372:E373"/>
    <mergeCell ref="F372:G373"/>
    <mergeCell ref="H372:I373"/>
    <mergeCell ref="D357:E357"/>
    <mergeCell ref="N372:O372"/>
    <mergeCell ref="J357:K357"/>
    <mergeCell ref="J359:K359"/>
    <mergeCell ref="H377:I377"/>
    <mergeCell ref="N377:O377"/>
    <mergeCell ref="B362:B363"/>
    <mergeCell ref="C362:C363"/>
    <mergeCell ref="C364:C365"/>
    <mergeCell ref="D364:E365"/>
    <mergeCell ref="F364:G365"/>
    <mergeCell ref="H364:I365"/>
    <mergeCell ref="N364:O364"/>
    <mergeCell ref="B260:B263"/>
    <mergeCell ref="C260:C261"/>
    <mergeCell ref="D260:E260"/>
    <mergeCell ref="F260:G260"/>
    <mergeCell ref="H260:I260"/>
    <mergeCell ref="N260:O260"/>
    <mergeCell ref="C262:C263"/>
    <mergeCell ref="F262:G262"/>
    <mergeCell ref="B353:B354"/>
    <mergeCell ref="D362:E363"/>
    <mergeCell ref="H362:I363"/>
    <mergeCell ref="N362:O362"/>
    <mergeCell ref="B338:B341"/>
    <mergeCell ref="B330:B333"/>
    <mergeCell ref="B334:B337"/>
    <mergeCell ref="C334:C335"/>
    <mergeCell ref="B366:B367"/>
    <mergeCell ref="C366:C367"/>
    <mergeCell ref="D366:E367"/>
    <mergeCell ref="F366:G367"/>
    <mergeCell ref="H366:I367"/>
    <mergeCell ref="N366:O366"/>
    <mergeCell ref="B368:B369"/>
    <mergeCell ref="C368:C369"/>
    <mergeCell ref="D368:E369"/>
    <mergeCell ref="F368:G369"/>
    <mergeCell ref="H368:I369"/>
    <mergeCell ref="N368:O368"/>
    <mergeCell ref="C348:C349"/>
    <mergeCell ref="D348:E348"/>
    <mergeCell ref="F348:G348"/>
    <mergeCell ref="H348:I348"/>
    <mergeCell ref="N348:O348"/>
    <mergeCell ref="F357:G357"/>
    <mergeCell ref="F362:G363"/>
    <mergeCell ref="N353:O353"/>
    <mergeCell ref="B355:B356"/>
    <mergeCell ref="C355:C356"/>
    <mergeCell ref="D355:E355"/>
    <mergeCell ref="F355:G355"/>
    <mergeCell ref="H355:I355"/>
    <mergeCell ref="N355:O355"/>
    <mergeCell ref="J353:K353"/>
    <mergeCell ref="L348:M348"/>
    <mergeCell ref="J360:K360"/>
    <mergeCell ref="J362:K362"/>
    <mergeCell ref="J364:K364"/>
    <mergeCell ref="J366:K366"/>
    <mergeCell ref="H380:I380"/>
    <mergeCell ref="N380:O380"/>
    <mergeCell ref="D381:E381"/>
    <mergeCell ref="F381:G381"/>
    <mergeCell ref="H381:I381"/>
    <mergeCell ref="N381:O381"/>
    <mergeCell ref="I172:I173"/>
    <mergeCell ref="N172:N173"/>
    <mergeCell ref="O172:O173"/>
    <mergeCell ref="B374:B375"/>
    <mergeCell ref="C374:C375"/>
    <mergeCell ref="D374:E375"/>
    <mergeCell ref="F374:G375"/>
    <mergeCell ref="H374:I375"/>
    <mergeCell ref="N374:O374"/>
    <mergeCell ref="B370:B371"/>
    <mergeCell ref="C370:C371"/>
    <mergeCell ref="D370:E371"/>
    <mergeCell ref="F370:G371"/>
    <mergeCell ref="H370:I371"/>
    <mergeCell ref="N370:O370"/>
    <mergeCell ref="B372:B373"/>
    <mergeCell ref="C372:C373"/>
    <mergeCell ref="B357:B358"/>
    <mergeCell ref="H357:I357"/>
    <mergeCell ref="N357:O357"/>
    <mergeCell ref="D359:E359"/>
    <mergeCell ref="F359:G359"/>
    <mergeCell ref="H359:I359"/>
    <mergeCell ref="N359:O359"/>
    <mergeCell ref="C357:C358"/>
    <mergeCell ref="D262:E262"/>
    <mergeCell ref="D384:E384"/>
    <mergeCell ref="F384:G384"/>
    <mergeCell ref="H384:I384"/>
    <mergeCell ref="J384:K384"/>
    <mergeCell ref="L384:M384"/>
    <mergeCell ref="N384:O384"/>
    <mergeCell ref="B385:O385"/>
    <mergeCell ref="N264:O265"/>
    <mergeCell ref="B170:B173"/>
    <mergeCell ref="D382:E382"/>
    <mergeCell ref="F382:G382"/>
    <mergeCell ref="H382:I382"/>
    <mergeCell ref="N382:O382"/>
    <mergeCell ref="B360:B361"/>
    <mergeCell ref="C360:C361"/>
    <mergeCell ref="D360:E361"/>
    <mergeCell ref="F360:G361"/>
    <mergeCell ref="H360:I361"/>
    <mergeCell ref="N360:O360"/>
    <mergeCell ref="B378:O378"/>
    <mergeCell ref="D379:E379"/>
    <mergeCell ref="F379:G379"/>
    <mergeCell ref="H379:I379"/>
    <mergeCell ref="N379:O379"/>
    <mergeCell ref="D380:E380"/>
    <mergeCell ref="F380:G380"/>
    <mergeCell ref="H204:I204"/>
    <mergeCell ref="J204:K204"/>
    <mergeCell ref="L204:M204"/>
    <mergeCell ref="N204:O204"/>
    <mergeCell ref="F377:G377"/>
    <mergeCell ref="H202:I202"/>
    <mergeCell ref="A205:A206"/>
    <mergeCell ref="B205:B206"/>
    <mergeCell ref="D205:E205"/>
    <mergeCell ref="F205:G205"/>
    <mergeCell ref="H205:I205"/>
    <mergeCell ref="J205:K205"/>
    <mergeCell ref="L205:M205"/>
    <mergeCell ref="N205:O205"/>
    <mergeCell ref="D206:E206"/>
    <mergeCell ref="F206:G206"/>
    <mergeCell ref="H206:I206"/>
    <mergeCell ref="J206:K206"/>
    <mergeCell ref="L206:M206"/>
    <mergeCell ref="N206:O206"/>
    <mergeCell ref="D203:E203"/>
    <mergeCell ref="F203:G203"/>
    <mergeCell ref="H203:I203"/>
    <mergeCell ref="J203:K203"/>
    <mergeCell ref="L203:M203"/>
    <mergeCell ref="N203:O203"/>
    <mergeCell ref="P43:P44"/>
    <mergeCell ref="P47:P48"/>
    <mergeCell ref="P99:P100"/>
    <mergeCell ref="P131:P132"/>
    <mergeCell ref="P172:P173"/>
    <mergeCell ref="D223:E223"/>
    <mergeCell ref="F223:G223"/>
    <mergeCell ref="H223:I223"/>
    <mergeCell ref="J223:K223"/>
    <mergeCell ref="L223:M223"/>
    <mergeCell ref="N223:O223"/>
    <mergeCell ref="J214:K214"/>
    <mergeCell ref="A215:A216"/>
    <mergeCell ref="B215:B216"/>
    <mergeCell ref="D215:E215"/>
    <mergeCell ref="F215:G215"/>
    <mergeCell ref="H215:I215"/>
    <mergeCell ref="J215:K215"/>
    <mergeCell ref="L215:M215"/>
    <mergeCell ref="N215:O215"/>
    <mergeCell ref="D216:E216"/>
    <mergeCell ref="F216:G216"/>
    <mergeCell ref="H216:I216"/>
    <mergeCell ref="J216:K216"/>
    <mergeCell ref="L216:M216"/>
    <mergeCell ref="D210:E210"/>
    <mergeCell ref="D222:E222"/>
    <mergeCell ref="F222:G222"/>
    <mergeCell ref="H222:I222"/>
    <mergeCell ref="J222:K222"/>
    <mergeCell ref="L222:M222"/>
    <mergeCell ref="N222:O222"/>
    <mergeCell ref="P51:P52"/>
    <mergeCell ref="D224:E224"/>
    <mergeCell ref="F224:G224"/>
    <mergeCell ref="H224:I224"/>
    <mergeCell ref="J224:K224"/>
    <mergeCell ref="L224:M224"/>
    <mergeCell ref="N224:O224"/>
    <mergeCell ref="N216:O216"/>
    <mergeCell ref="D213:E213"/>
    <mergeCell ref="F213:G213"/>
    <mergeCell ref="H213:I213"/>
    <mergeCell ref="J213:K213"/>
    <mergeCell ref="L213:M213"/>
    <mergeCell ref="N213:O213"/>
    <mergeCell ref="D214:E214"/>
    <mergeCell ref="F214:G214"/>
    <mergeCell ref="H214:I214"/>
    <mergeCell ref="L214:M214"/>
    <mergeCell ref="D204:E204"/>
    <mergeCell ref="F204:G204"/>
    <mergeCell ref="D212:E212"/>
    <mergeCell ref="F212:G212"/>
    <mergeCell ref="H212:I212"/>
    <mergeCell ref="J212:K212"/>
    <mergeCell ref="L212:M212"/>
    <mergeCell ref="N212:O212"/>
    <mergeCell ref="N209:O209"/>
    <mergeCell ref="D202:E202"/>
    <mergeCell ref="F202:G202"/>
    <mergeCell ref="D127:E127"/>
    <mergeCell ref="F127:G127"/>
    <mergeCell ref="H127:I127"/>
  </mergeCells>
  <printOptions horizontalCentered="1"/>
  <pageMargins left="0.23622047244094491" right="0.23622047244094491" top="0.39370078740157483" bottom="0.39370078740157483" header="0.31496062992125984" footer="0.31496062992125984"/>
  <pageSetup paperSize="9" scale="57" fitToHeight="0" orientation="landscape" r:id="rId1"/>
  <headerFooter>
    <oddFooter>&amp;L&amp;F&amp;R&amp;P</oddFooter>
  </headerFooter>
  <rowBreaks count="16" manualBreakCount="16">
    <brk id="31" max="15" man="1"/>
    <brk id="56" max="15" man="1"/>
    <brk id="80" max="15" man="1"/>
    <brk id="104" max="15" man="1"/>
    <brk id="128" max="15" man="1"/>
    <brk id="152" max="15" man="1"/>
    <brk id="175" max="15" man="1"/>
    <brk id="196" max="15" man="1"/>
    <brk id="216" max="15" man="1"/>
    <brk id="235" max="15" man="1"/>
    <brk id="263" max="15" man="1"/>
    <brk id="289" max="15" man="1"/>
    <brk id="313" max="15" man="1"/>
    <brk id="333" max="15" man="1"/>
    <brk id="349" max="15" man="1"/>
    <brk id="375" max="15" man="1"/>
  </rowBreaks>
  <ignoredErrors>
    <ignoredError sqref="E2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79260-DE07-4B60-A214-43447FE4EF51}">
  <sheetPr codeName="Sheet3">
    <tabColor theme="5" tint="0.59999389629810485"/>
    <pageSetUpPr fitToPage="1"/>
  </sheetPr>
  <dimension ref="A1:X331"/>
  <sheetViews>
    <sheetView showGridLines="0" zoomScale="85" zoomScaleNormal="85" zoomScaleSheetLayoutView="85" workbookViewId="0">
      <pane ySplit="6" topLeftCell="A7" activePane="bottomLeft" state="frozen"/>
      <selection activeCell="E10" sqref="E10"/>
      <selection pane="bottomLeft" activeCell="E10" sqref="E10"/>
    </sheetView>
  </sheetViews>
  <sheetFormatPr defaultColWidth="9" defaultRowHeight="20.25" x14ac:dyDescent="0.4"/>
  <cols>
    <col min="1" max="1" width="7.875" style="4" customWidth="1"/>
    <col min="2" max="2" width="47.25" style="23" customWidth="1"/>
    <col min="3" max="3" width="21.625" style="32" customWidth="1"/>
    <col min="4" max="4" width="10.5" style="4" hidden="1" customWidth="1"/>
    <col min="5" max="5" width="10.375" style="4" hidden="1" customWidth="1"/>
    <col min="6" max="12" width="8.75" style="4" customWidth="1"/>
    <col min="13" max="13" width="9" style="4" customWidth="1"/>
    <col min="14" max="15" width="8.75" style="4" hidden="1" customWidth="1"/>
    <col min="16" max="16" width="0.125" style="4" customWidth="1"/>
    <col min="17" max="17" width="9" style="188" customWidth="1"/>
    <col min="18" max="16384" width="9" style="4"/>
  </cols>
  <sheetData>
    <row r="1" spans="1:24" x14ac:dyDescent="0.4">
      <c r="A1" s="1"/>
      <c r="B1" s="2"/>
      <c r="C1" s="3"/>
      <c r="D1" s="1"/>
      <c r="E1" s="1"/>
      <c r="F1" s="1"/>
      <c r="G1" s="1"/>
      <c r="H1" s="1"/>
      <c r="I1" s="1"/>
      <c r="J1" s="1"/>
      <c r="K1" s="1"/>
      <c r="L1" s="1"/>
      <c r="M1" s="1"/>
      <c r="N1" s="1"/>
      <c r="O1" s="1"/>
      <c r="P1" s="1"/>
      <c r="Q1" s="186"/>
      <c r="R1" s="1"/>
      <c r="S1" s="1"/>
      <c r="T1" s="1"/>
      <c r="U1" s="1"/>
      <c r="V1" s="1"/>
      <c r="W1" s="1"/>
      <c r="X1" s="1"/>
    </row>
    <row r="2" spans="1:24" x14ac:dyDescent="0.4">
      <c r="A2" s="1"/>
      <c r="B2" s="2"/>
      <c r="C2" s="3"/>
      <c r="D2" s="1"/>
      <c r="E2" s="1"/>
      <c r="F2" s="1"/>
      <c r="G2" s="1"/>
      <c r="H2" s="1"/>
      <c r="I2" s="1"/>
      <c r="J2" s="1"/>
      <c r="K2" s="1"/>
      <c r="L2" s="1"/>
      <c r="M2" s="1"/>
      <c r="N2" s="1"/>
      <c r="O2" s="1"/>
      <c r="P2" s="1"/>
      <c r="Q2" s="186"/>
      <c r="R2" s="1"/>
      <c r="S2" s="1"/>
      <c r="T2" s="1"/>
      <c r="U2" s="1"/>
      <c r="V2" s="1"/>
      <c r="W2" s="1"/>
      <c r="X2" s="1"/>
    </row>
    <row r="3" spans="1:24" x14ac:dyDescent="0.4">
      <c r="A3" s="1"/>
      <c r="B3" s="2"/>
      <c r="C3" s="3"/>
      <c r="D3" s="1"/>
      <c r="E3" s="1"/>
      <c r="F3" s="1"/>
      <c r="G3" s="1"/>
      <c r="H3" s="1"/>
      <c r="I3" s="1"/>
      <c r="J3" s="1"/>
      <c r="K3" s="1"/>
      <c r="L3" s="1"/>
      <c r="M3" s="1"/>
      <c r="N3" s="1"/>
      <c r="O3" s="1"/>
      <c r="P3" s="1"/>
      <c r="Q3" s="186"/>
      <c r="R3" s="1"/>
      <c r="S3" s="1"/>
      <c r="T3" s="1"/>
      <c r="U3" s="1"/>
      <c r="V3" s="1"/>
      <c r="W3" s="1"/>
      <c r="X3" s="1"/>
    </row>
    <row r="4" spans="1:24" ht="21" x14ac:dyDescent="0.4">
      <c r="A4" s="412" t="s">
        <v>114</v>
      </c>
      <c r="B4" s="413"/>
      <c r="C4" s="413"/>
      <c r="D4" s="413"/>
      <c r="E4" s="413"/>
      <c r="F4" s="413"/>
      <c r="G4" s="413"/>
      <c r="H4" s="413"/>
      <c r="I4" s="413"/>
      <c r="J4" s="413"/>
      <c r="K4" s="413"/>
      <c r="L4" s="413"/>
      <c r="M4" s="413"/>
      <c r="N4" s="413"/>
      <c r="O4" s="413"/>
      <c r="P4" s="413"/>
      <c r="Q4" s="413"/>
      <c r="R4" s="1"/>
      <c r="S4" s="1"/>
      <c r="T4" s="1"/>
      <c r="U4" s="1"/>
      <c r="V4" s="1"/>
      <c r="W4" s="1"/>
      <c r="X4" s="1"/>
    </row>
    <row r="5" spans="1:24" ht="18.75" customHeight="1" x14ac:dyDescent="0.4">
      <c r="A5" s="382" t="s">
        <v>16</v>
      </c>
      <c r="B5" s="382" t="s">
        <v>2</v>
      </c>
      <c r="C5" s="383" t="s">
        <v>3</v>
      </c>
      <c r="D5" s="383">
        <v>2020</v>
      </c>
      <c r="E5" s="383"/>
      <c r="F5" s="383">
        <v>2021</v>
      </c>
      <c r="G5" s="383"/>
      <c r="H5" s="383">
        <v>2022</v>
      </c>
      <c r="I5" s="383"/>
      <c r="J5" s="383">
        <v>2023</v>
      </c>
      <c r="K5" s="383"/>
      <c r="L5" s="383">
        <v>2024</v>
      </c>
      <c r="M5" s="383"/>
      <c r="N5" s="383" t="s">
        <v>17</v>
      </c>
      <c r="O5" s="383"/>
      <c r="P5" s="35"/>
      <c r="Q5" s="383" t="s">
        <v>18</v>
      </c>
      <c r="R5" s="1"/>
      <c r="S5" s="1"/>
      <c r="T5" s="1"/>
      <c r="U5" s="1"/>
      <c r="V5" s="1"/>
      <c r="W5" s="1"/>
      <c r="X5" s="1"/>
    </row>
    <row r="6" spans="1:24" ht="21" x14ac:dyDescent="0.4">
      <c r="A6" s="382"/>
      <c r="B6" s="382"/>
      <c r="C6" s="383"/>
      <c r="D6" s="36" t="s">
        <v>19</v>
      </c>
      <c r="E6" s="36" t="s">
        <v>20</v>
      </c>
      <c r="F6" s="36" t="s">
        <v>19</v>
      </c>
      <c r="G6" s="36" t="s">
        <v>20</v>
      </c>
      <c r="H6" s="36" t="s">
        <v>19</v>
      </c>
      <c r="I6" s="36" t="s">
        <v>20</v>
      </c>
      <c r="J6" s="36" t="s">
        <v>19</v>
      </c>
      <c r="K6" s="36" t="s">
        <v>20</v>
      </c>
      <c r="L6" s="36" t="s">
        <v>19</v>
      </c>
      <c r="M6" s="36" t="s">
        <v>20</v>
      </c>
      <c r="N6" s="36" t="s">
        <v>19</v>
      </c>
      <c r="O6" s="36" t="s">
        <v>20</v>
      </c>
      <c r="P6" s="36" t="s">
        <v>20</v>
      </c>
      <c r="Q6" s="383"/>
      <c r="R6" s="1"/>
      <c r="S6" s="1"/>
      <c r="T6" s="1"/>
      <c r="U6" s="1"/>
      <c r="V6" s="1"/>
      <c r="W6" s="1"/>
      <c r="X6" s="1"/>
    </row>
    <row r="7" spans="1:24" ht="20.25" customHeight="1" x14ac:dyDescent="0.4">
      <c r="A7" s="58"/>
      <c r="B7" s="59" t="s">
        <v>115</v>
      </c>
      <c r="C7" s="60"/>
      <c r="D7" s="60"/>
      <c r="E7" s="60"/>
      <c r="F7" s="60"/>
      <c r="G7" s="60"/>
      <c r="H7" s="60"/>
      <c r="I7" s="60"/>
      <c r="J7" s="60"/>
      <c r="K7" s="60"/>
      <c r="L7" s="60"/>
      <c r="M7" s="60"/>
      <c r="N7" s="60"/>
      <c r="O7" s="60"/>
      <c r="P7" s="60"/>
      <c r="Q7" s="187"/>
      <c r="R7" s="1"/>
      <c r="S7" s="1"/>
      <c r="T7" s="1"/>
      <c r="U7" s="1"/>
      <c r="V7" s="1"/>
      <c r="W7" s="1"/>
      <c r="X7" s="1"/>
    </row>
    <row r="8" spans="1:24" x14ac:dyDescent="0.4">
      <c r="A8" s="406" t="s">
        <v>116</v>
      </c>
      <c r="B8" s="378" t="s">
        <v>117</v>
      </c>
      <c r="C8" s="366" t="s">
        <v>24</v>
      </c>
      <c r="D8" s="363">
        <f>D9+E9</f>
        <v>2980</v>
      </c>
      <c r="E8" s="363"/>
      <c r="F8" s="363">
        <f t="shared" ref="F8" si="0">F9+G9</f>
        <v>2980</v>
      </c>
      <c r="G8" s="363"/>
      <c r="H8" s="363">
        <f t="shared" ref="H8" si="1">H9+I9</f>
        <v>2977</v>
      </c>
      <c r="I8" s="363"/>
      <c r="J8" s="363">
        <f t="shared" ref="J8" si="2">J9+K9</f>
        <v>3242</v>
      </c>
      <c r="K8" s="363"/>
      <c r="L8" s="363">
        <f t="shared" ref="L8" si="3">L9+M9</f>
        <v>3357</v>
      </c>
      <c r="M8" s="363"/>
      <c r="N8" s="363">
        <f>N9+O9</f>
        <v>0</v>
      </c>
      <c r="O8" s="363"/>
      <c r="P8" s="50"/>
      <c r="Q8" s="187"/>
      <c r="R8" s="1"/>
      <c r="S8" s="1"/>
      <c r="T8" s="1"/>
      <c r="U8" s="1"/>
      <c r="V8" s="1"/>
      <c r="W8" s="1"/>
      <c r="X8" s="1"/>
    </row>
    <row r="9" spans="1:24" x14ac:dyDescent="0.4">
      <c r="A9" s="406"/>
      <c r="B9" s="378"/>
      <c r="C9" s="366"/>
      <c r="D9" s="50">
        <v>1565</v>
      </c>
      <c r="E9" s="50">
        <v>1415</v>
      </c>
      <c r="F9" s="50">
        <v>1549</v>
      </c>
      <c r="G9" s="50">
        <v>1431</v>
      </c>
      <c r="H9" s="50">
        <v>1551</v>
      </c>
      <c r="I9" s="50">
        <v>1426</v>
      </c>
      <c r="J9" s="50">
        <v>1666</v>
      </c>
      <c r="K9" s="50">
        <v>1576</v>
      </c>
      <c r="L9" s="50">
        <v>1691</v>
      </c>
      <c r="M9" s="50">
        <v>1666</v>
      </c>
      <c r="N9" s="50"/>
      <c r="O9" s="50"/>
      <c r="P9" s="50"/>
      <c r="Q9" s="187"/>
      <c r="R9" s="1"/>
      <c r="S9" s="1"/>
      <c r="T9" s="1"/>
      <c r="U9" s="1"/>
      <c r="V9" s="1"/>
      <c r="W9" s="1"/>
      <c r="X9" s="1"/>
    </row>
    <row r="10" spans="1:24" x14ac:dyDescent="0.4">
      <c r="A10" s="406"/>
      <c r="B10" s="378"/>
      <c r="C10" s="375" t="s">
        <v>118</v>
      </c>
      <c r="D10" s="403">
        <f>(D9/D$8)*100</f>
        <v>52.51677852348994</v>
      </c>
      <c r="E10" s="403">
        <f>(E9/D$8)*100</f>
        <v>47.483221476510067</v>
      </c>
      <c r="F10" s="403">
        <f>(F9/F$8)*100</f>
        <v>51.979865771812086</v>
      </c>
      <c r="G10" s="403">
        <f>(G9/F$8)*100</f>
        <v>48.020134228187921</v>
      </c>
      <c r="H10" s="403">
        <f>(H9/H$8)*100</f>
        <v>52.099428955324157</v>
      </c>
      <c r="I10" s="403">
        <f>(I9/H$8)*100</f>
        <v>47.90057104467585</v>
      </c>
      <c r="J10" s="403">
        <f>(J9/J$8)*100</f>
        <v>51.388032078963604</v>
      </c>
      <c r="K10" s="403">
        <f>(K9/J$8)*100</f>
        <v>48.611967921036396</v>
      </c>
      <c r="L10" s="403">
        <f>(L9/L$8)*100</f>
        <v>50.372356270479592</v>
      </c>
      <c r="M10" s="403">
        <f>(M9/L$8)*100</f>
        <v>49.627643729520408</v>
      </c>
      <c r="N10" s="403" t="e">
        <f>(N9/N$8)*100</f>
        <v>#DIV/0!</v>
      </c>
      <c r="O10" s="403" t="e">
        <f>(O9/N$8)*100</f>
        <v>#DIV/0!</v>
      </c>
      <c r="P10" s="403" t="e">
        <f>(P9/#REF!)*100</f>
        <v>#REF!</v>
      </c>
      <c r="Q10" s="187"/>
      <c r="R10" s="1"/>
      <c r="S10" s="1"/>
      <c r="T10" s="1"/>
      <c r="U10" s="1"/>
      <c r="V10" s="1"/>
      <c r="W10" s="1"/>
      <c r="X10" s="1"/>
    </row>
    <row r="11" spans="1:24" x14ac:dyDescent="0.4">
      <c r="A11" s="406"/>
      <c r="B11" s="378"/>
      <c r="C11" s="375"/>
      <c r="D11" s="403"/>
      <c r="E11" s="403"/>
      <c r="F11" s="403"/>
      <c r="G11" s="403"/>
      <c r="H11" s="403"/>
      <c r="I11" s="403"/>
      <c r="J11" s="403"/>
      <c r="K11" s="403"/>
      <c r="L11" s="403"/>
      <c r="M11" s="403"/>
      <c r="N11" s="403"/>
      <c r="O11" s="403"/>
      <c r="P11" s="403"/>
      <c r="Q11" s="187"/>
      <c r="R11" s="1"/>
      <c r="S11" s="1"/>
      <c r="T11" s="1"/>
      <c r="U11" s="1"/>
      <c r="V11" s="1"/>
      <c r="W11" s="1"/>
      <c r="X11" s="1"/>
    </row>
    <row r="12" spans="1:24" x14ac:dyDescent="0.4">
      <c r="A12" s="407"/>
      <c r="B12" s="379" t="s">
        <v>26</v>
      </c>
      <c r="C12" s="357" t="s">
        <v>24</v>
      </c>
      <c r="D12" s="361">
        <f>D13+E13</f>
        <v>2936</v>
      </c>
      <c r="E12" s="361"/>
      <c r="F12" s="361">
        <f t="shared" ref="F12" si="4">F13+G13</f>
        <v>2954</v>
      </c>
      <c r="G12" s="361"/>
      <c r="H12" s="361">
        <f t="shared" ref="H12" si="5">H13+I13</f>
        <v>2951</v>
      </c>
      <c r="I12" s="361"/>
      <c r="J12" s="361">
        <f t="shared" ref="J12" si="6">J13+K13</f>
        <v>3193</v>
      </c>
      <c r="K12" s="361"/>
      <c r="L12" s="361">
        <f t="shared" ref="L12" si="7">L13+M13</f>
        <v>3331</v>
      </c>
      <c r="M12" s="361"/>
      <c r="N12" s="361">
        <f>N13+O13</f>
        <v>0</v>
      </c>
      <c r="O12" s="361"/>
      <c r="P12" s="39"/>
      <c r="Q12" s="187"/>
      <c r="R12" s="1"/>
      <c r="S12" s="1"/>
      <c r="T12" s="1"/>
      <c r="U12" s="1"/>
      <c r="V12" s="1"/>
      <c r="W12" s="1"/>
      <c r="X12" s="1"/>
    </row>
    <row r="13" spans="1:24" x14ac:dyDescent="0.4">
      <c r="A13" s="407"/>
      <c r="B13" s="379"/>
      <c r="C13" s="357"/>
      <c r="D13" s="39">
        <v>1535</v>
      </c>
      <c r="E13" s="39">
        <v>1401</v>
      </c>
      <c r="F13" s="39">
        <v>1531</v>
      </c>
      <c r="G13" s="39">
        <v>1423</v>
      </c>
      <c r="H13" s="39">
        <v>1532</v>
      </c>
      <c r="I13" s="39">
        <v>1419</v>
      </c>
      <c r="J13" s="39">
        <v>1634</v>
      </c>
      <c r="K13" s="39">
        <v>1559</v>
      </c>
      <c r="L13" s="39">
        <v>1673</v>
      </c>
      <c r="M13" s="39">
        <v>1658</v>
      </c>
      <c r="N13" s="39"/>
      <c r="O13" s="39"/>
      <c r="P13" s="39"/>
      <c r="Q13" s="187"/>
      <c r="R13" s="1"/>
      <c r="S13" s="1"/>
      <c r="T13" s="1"/>
      <c r="U13" s="1"/>
      <c r="V13" s="1"/>
      <c r="W13" s="1"/>
      <c r="X13" s="1"/>
    </row>
    <row r="14" spans="1:24" x14ac:dyDescent="0.4">
      <c r="A14" s="407"/>
      <c r="B14" s="379"/>
      <c r="C14" s="372" t="s">
        <v>118</v>
      </c>
      <c r="D14" s="358">
        <f>(D12/D$8)*100</f>
        <v>98.523489932885909</v>
      </c>
      <c r="E14" s="358"/>
      <c r="F14" s="358">
        <f t="shared" ref="F14" si="8">(F12/F$8)*100</f>
        <v>99.1275167785235</v>
      </c>
      <c r="G14" s="358"/>
      <c r="H14" s="358">
        <f t="shared" ref="H14" si="9">(H12/H$8)*100</f>
        <v>99.126637554585145</v>
      </c>
      <c r="I14" s="358"/>
      <c r="J14" s="358">
        <f t="shared" ref="J14" si="10">(J12/J$8)*100</f>
        <v>98.488587291795199</v>
      </c>
      <c r="K14" s="358"/>
      <c r="L14" s="358">
        <f t="shared" ref="L14" si="11">(L12/L$8)*100</f>
        <v>99.225498957402451</v>
      </c>
      <c r="M14" s="358"/>
      <c r="N14" s="358" t="e">
        <f>(N12/N$8)*100</f>
        <v>#DIV/0!</v>
      </c>
      <c r="O14" s="358"/>
      <c r="P14" s="45"/>
      <c r="Q14" s="187"/>
      <c r="R14" s="1"/>
      <c r="S14" s="1"/>
      <c r="T14" s="1"/>
      <c r="U14" s="1"/>
      <c r="V14" s="1"/>
      <c r="W14" s="1"/>
      <c r="X14" s="1"/>
    </row>
    <row r="15" spans="1:24" x14ac:dyDescent="0.4">
      <c r="A15" s="407"/>
      <c r="B15" s="379"/>
      <c r="C15" s="372"/>
      <c r="D15" s="45">
        <f>(D13/D$8)*100</f>
        <v>51.510067114093957</v>
      </c>
      <c r="E15" s="45">
        <f>(E13/D$8)*100</f>
        <v>47.013422818791945</v>
      </c>
      <c r="F15" s="45">
        <f t="shared" ref="F15" si="12">(F13/F$8)*100</f>
        <v>51.375838926174502</v>
      </c>
      <c r="G15" s="45">
        <f t="shared" ref="G15" si="13">(G13/F$8)*100</f>
        <v>47.751677852348998</v>
      </c>
      <c r="H15" s="45">
        <f t="shared" ref="H15" si="14">(H13/H$8)*100</f>
        <v>51.461202552905604</v>
      </c>
      <c r="I15" s="45">
        <f t="shared" ref="I15" si="15">(I13/H$8)*100</f>
        <v>47.665435001679548</v>
      </c>
      <c r="J15" s="45">
        <f t="shared" ref="J15" si="16">(J13/J$8)*100</f>
        <v>50.400987045033929</v>
      </c>
      <c r="K15" s="45">
        <f t="shared" ref="K15" si="17">(K13/J$8)*100</f>
        <v>48.087600246761255</v>
      </c>
      <c r="L15" s="45">
        <f t="shared" ref="L15" si="18">(L13/L$8)*100</f>
        <v>49.836163240988981</v>
      </c>
      <c r="M15" s="45">
        <f t="shared" ref="M15" si="19">(M13/L$8)*100</f>
        <v>49.389335716413463</v>
      </c>
      <c r="N15" s="45" t="e">
        <f>(N13/N$8)*100</f>
        <v>#DIV/0!</v>
      </c>
      <c r="O15" s="45" t="e">
        <f>(O13/N$8)*100</f>
        <v>#DIV/0!</v>
      </c>
      <c r="P15" s="45" t="e">
        <f>(P13/#REF!)*100</f>
        <v>#REF!</v>
      </c>
      <c r="Q15" s="187"/>
      <c r="R15" s="1"/>
      <c r="S15" s="1"/>
      <c r="T15" s="1"/>
      <c r="U15" s="1"/>
      <c r="V15" s="1"/>
      <c r="W15" s="1"/>
      <c r="X15" s="1"/>
    </row>
    <row r="16" spans="1:24" x14ac:dyDescent="0.4">
      <c r="A16" s="408"/>
      <c r="B16" s="350" t="s">
        <v>34</v>
      </c>
      <c r="C16" s="355" t="s">
        <v>24</v>
      </c>
      <c r="D16" s="332">
        <f t="shared" ref="D16" si="20">D17+E17</f>
        <v>59</v>
      </c>
      <c r="E16" s="332"/>
      <c r="F16" s="332">
        <f t="shared" ref="F16" si="21">F17+G17</f>
        <v>34</v>
      </c>
      <c r="G16" s="332"/>
      <c r="H16" s="332">
        <f t="shared" ref="H16" si="22">H17+I17</f>
        <v>26</v>
      </c>
      <c r="I16" s="332"/>
      <c r="J16" s="332">
        <f t="shared" ref="J16" si="23">J17+K17</f>
        <v>44</v>
      </c>
      <c r="K16" s="332"/>
      <c r="L16" s="332">
        <f t="shared" ref="L16" si="24">L17+M17</f>
        <v>54</v>
      </c>
      <c r="M16" s="332"/>
      <c r="N16" s="332">
        <f>N17+O17</f>
        <v>0</v>
      </c>
      <c r="O16" s="332"/>
      <c r="P16" s="42"/>
      <c r="Q16" s="187"/>
      <c r="R16" s="1"/>
      <c r="S16" s="1"/>
      <c r="T16" s="1"/>
      <c r="U16" s="1"/>
      <c r="V16" s="1"/>
      <c r="W16" s="1"/>
      <c r="X16" s="1"/>
    </row>
    <row r="17" spans="1:24" x14ac:dyDescent="0.4">
      <c r="A17" s="408"/>
      <c r="B17" s="350"/>
      <c r="C17" s="355"/>
      <c r="D17" s="42">
        <v>22</v>
      </c>
      <c r="E17" s="42">
        <v>37</v>
      </c>
      <c r="F17" s="42">
        <v>11</v>
      </c>
      <c r="G17" s="42">
        <v>23</v>
      </c>
      <c r="H17" s="42">
        <v>10</v>
      </c>
      <c r="I17" s="42">
        <v>16</v>
      </c>
      <c r="J17" s="42">
        <v>20</v>
      </c>
      <c r="K17" s="42">
        <v>24</v>
      </c>
      <c r="L17" s="42">
        <v>26</v>
      </c>
      <c r="M17" s="42">
        <v>28</v>
      </c>
      <c r="N17" s="42"/>
      <c r="O17" s="42"/>
      <c r="P17" s="42"/>
      <c r="Q17" s="187"/>
      <c r="R17" s="1"/>
      <c r="S17" s="1"/>
      <c r="T17" s="1"/>
      <c r="U17" s="1"/>
      <c r="V17" s="1"/>
      <c r="W17" s="1"/>
      <c r="X17" s="1"/>
    </row>
    <row r="18" spans="1:24" x14ac:dyDescent="0.4">
      <c r="A18" s="408"/>
      <c r="B18" s="350"/>
      <c r="C18" s="351" t="s">
        <v>118</v>
      </c>
      <c r="D18" s="333">
        <f>(D16/D$8)*100</f>
        <v>1.9798657718120807</v>
      </c>
      <c r="E18" s="333"/>
      <c r="F18" s="333">
        <f t="shared" ref="F18" si="25">(F16/F$8)*100</f>
        <v>1.1409395973154361</v>
      </c>
      <c r="G18" s="333"/>
      <c r="H18" s="333">
        <f t="shared" ref="H18" si="26">(H16/H$8)*100</f>
        <v>0.87336244541484709</v>
      </c>
      <c r="I18" s="333"/>
      <c r="J18" s="333">
        <f t="shared" ref="J18" si="27">(J16/J$8)*100</f>
        <v>1.3571869216533003</v>
      </c>
      <c r="K18" s="333"/>
      <c r="L18" s="333">
        <f t="shared" ref="L18" si="28">(L16/L$8)*100</f>
        <v>1.6085790884718498</v>
      </c>
      <c r="M18" s="333"/>
      <c r="N18" s="333" t="e">
        <f>(N16/N$8)*100</f>
        <v>#DIV/0!</v>
      </c>
      <c r="O18" s="333"/>
      <c r="P18" s="48"/>
      <c r="Q18" s="187"/>
      <c r="R18" s="1"/>
      <c r="S18" s="1"/>
      <c r="T18" s="1"/>
      <c r="U18" s="1"/>
      <c r="V18" s="1"/>
      <c r="W18" s="1"/>
      <c r="X18" s="1"/>
    </row>
    <row r="19" spans="1:24" x14ac:dyDescent="0.4">
      <c r="A19" s="408"/>
      <c r="B19" s="350"/>
      <c r="C19" s="351"/>
      <c r="D19" s="48">
        <f t="shared" ref="D19" si="29">(D17/D$8)*100</f>
        <v>0.73825503355704702</v>
      </c>
      <c r="E19" s="48">
        <f t="shared" ref="E19" si="30">(E17/D$8)*100</f>
        <v>1.2416107382550337</v>
      </c>
      <c r="F19" s="48">
        <f t="shared" ref="F19" si="31">(F17/F$8)*100</f>
        <v>0.36912751677852351</v>
      </c>
      <c r="G19" s="48">
        <f t="shared" ref="G19" si="32">(G17/F$8)*100</f>
        <v>0.77181208053691275</v>
      </c>
      <c r="H19" s="48">
        <f t="shared" ref="H19" si="33">(H17/H$8)*100</f>
        <v>0.33590863285186429</v>
      </c>
      <c r="I19" s="48">
        <f t="shared" ref="I19" si="34">(I17/H$8)*100</f>
        <v>0.53745381256298286</v>
      </c>
      <c r="J19" s="48">
        <f t="shared" ref="J19" si="35">(J17/J$8)*100</f>
        <v>0.61690314620604569</v>
      </c>
      <c r="K19" s="48">
        <f t="shared" ref="K19" si="36">(K17/J$8)*100</f>
        <v>0.74028377544725477</v>
      </c>
      <c r="L19" s="48">
        <f t="shared" ref="L19" si="37">(L17/L$8)*100</f>
        <v>0.77450104259755737</v>
      </c>
      <c r="M19" s="48">
        <f t="shared" ref="M19" si="38">(M17/L$8)*100</f>
        <v>0.83407804587429246</v>
      </c>
      <c r="N19" s="48" t="e">
        <f>(N17/N$8)*100</f>
        <v>#DIV/0!</v>
      </c>
      <c r="O19" s="48" t="e">
        <f>(O17/N$8)*100</f>
        <v>#DIV/0!</v>
      </c>
      <c r="P19" s="48" t="e">
        <f>(P17/#REF!)*100</f>
        <v>#REF!</v>
      </c>
      <c r="Q19" s="187"/>
      <c r="R19" s="1"/>
      <c r="S19" s="1"/>
      <c r="T19" s="1"/>
      <c r="U19" s="1"/>
      <c r="V19" s="1"/>
      <c r="W19" s="1"/>
      <c r="X19" s="1"/>
    </row>
    <row r="20" spans="1:24" x14ac:dyDescent="0.4">
      <c r="A20" s="408"/>
      <c r="B20" s="350" t="s">
        <v>35</v>
      </c>
      <c r="C20" s="355" t="s">
        <v>24</v>
      </c>
      <c r="D20" s="332">
        <f t="shared" ref="D20" si="39">D21+E21</f>
        <v>1985</v>
      </c>
      <c r="E20" s="332"/>
      <c r="F20" s="332">
        <f t="shared" ref="F20" si="40">F21+G21</f>
        <v>1979</v>
      </c>
      <c r="G20" s="332"/>
      <c r="H20" s="332">
        <f t="shared" ref="H20" si="41">H21+I21</f>
        <v>1953</v>
      </c>
      <c r="I20" s="332"/>
      <c r="J20" s="332">
        <f t="shared" ref="J20" si="42">J21+K21</f>
        <v>2089</v>
      </c>
      <c r="K20" s="332"/>
      <c r="L20" s="332">
        <f t="shared" ref="L20" si="43">L21+M21</f>
        <v>2235</v>
      </c>
      <c r="M20" s="332"/>
      <c r="N20" s="332">
        <f>N21+O21</f>
        <v>0</v>
      </c>
      <c r="O20" s="332"/>
      <c r="P20" s="42"/>
      <c r="Q20" s="187"/>
      <c r="R20" s="1"/>
      <c r="S20" s="1"/>
      <c r="T20" s="1"/>
      <c r="U20" s="1"/>
      <c r="V20" s="1"/>
      <c r="W20" s="1"/>
      <c r="X20" s="1"/>
    </row>
    <row r="21" spans="1:24" x14ac:dyDescent="0.4">
      <c r="A21" s="408"/>
      <c r="B21" s="350"/>
      <c r="C21" s="355"/>
      <c r="D21" s="42">
        <v>902</v>
      </c>
      <c r="E21" s="42">
        <v>1083</v>
      </c>
      <c r="F21" s="42">
        <v>883</v>
      </c>
      <c r="G21" s="42">
        <v>1096</v>
      </c>
      <c r="H21" s="42">
        <v>872</v>
      </c>
      <c r="I21" s="42">
        <v>1081</v>
      </c>
      <c r="J21" s="42">
        <v>913</v>
      </c>
      <c r="K21" s="42">
        <v>1176</v>
      </c>
      <c r="L21" s="42">
        <v>974</v>
      </c>
      <c r="M21" s="42">
        <v>1261</v>
      </c>
      <c r="N21" s="42"/>
      <c r="O21" s="42"/>
      <c r="P21" s="42"/>
      <c r="Q21" s="187"/>
      <c r="R21" s="1"/>
      <c r="S21" s="1"/>
      <c r="T21" s="1"/>
      <c r="U21" s="1"/>
      <c r="V21" s="1"/>
      <c r="W21" s="1"/>
      <c r="X21" s="1"/>
    </row>
    <row r="22" spans="1:24" x14ac:dyDescent="0.4">
      <c r="A22" s="408"/>
      <c r="B22" s="350"/>
      <c r="C22" s="351" t="s">
        <v>118</v>
      </c>
      <c r="D22" s="333">
        <f t="shared" ref="D22:D23" si="44">(D20/D$8)*100</f>
        <v>66.610738255033553</v>
      </c>
      <c r="E22" s="333"/>
      <c r="F22" s="333">
        <f t="shared" ref="F22" si="45">(F20/F$8)*100</f>
        <v>66.409395973154361</v>
      </c>
      <c r="G22" s="333"/>
      <c r="H22" s="333">
        <f t="shared" ref="H22" si="46">(H20/H$8)*100</f>
        <v>65.602955995969097</v>
      </c>
      <c r="I22" s="333"/>
      <c r="J22" s="333">
        <f t="shared" ref="J22" si="47">(J20/J$8)*100</f>
        <v>64.435533621221467</v>
      </c>
      <c r="K22" s="333"/>
      <c r="L22" s="333">
        <f t="shared" ref="L22" si="48">(L20/L$8)*100</f>
        <v>66.577301161751564</v>
      </c>
      <c r="M22" s="333"/>
      <c r="N22" s="333" t="e">
        <f>(N20/N$8)*100</f>
        <v>#DIV/0!</v>
      </c>
      <c r="O22" s="333"/>
      <c r="P22" s="48"/>
      <c r="Q22" s="187"/>
      <c r="R22" s="1"/>
      <c r="S22" s="1"/>
      <c r="T22" s="1"/>
      <c r="U22" s="1"/>
      <c r="V22" s="1"/>
      <c r="W22" s="1"/>
      <c r="X22" s="1"/>
    </row>
    <row r="23" spans="1:24" x14ac:dyDescent="0.4">
      <c r="A23" s="408"/>
      <c r="B23" s="350"/>
      <c r="C23" s="351"/>
      <c r="D23" s="48">
        <f t="shared" si="44"/>
        <v>30.268456375838927</v>
      </c>
      <c r="E23" s="48">
        <f t="shared" ref="E23" si="49">(E21/D$8)*100</f>
        <v>36.34228187919463</v>
      </c>
      <c r="F23" s="48">
        <f t="shared" ref="F23" si="50">(F21/F$8)*100</f>
        <v>29.630872483221477</v>
      </c>
      <c r="G23" s="48">
        <f t="shared" ref="G23" si="51">(G21/F$8)*100</f>
        <v>36.778523489932887</v>
      </c>
      <c r="H23" s="48">
        <f t="shared" ref="H23" si="52">(H21/H$8)*100</f>
        <v>29.291232784682563</v>
      </c>
      <c r="I23" s="48">
        <f t="shared" ref="I23" si="53">(I21/H$8)*100</f>
        <v>36.311723211286527</v>
      </c>
      <c r="J23" s="48">
        <f t="shared" ref="J23" si="54">(J21/J$8)*100</f>
        <v>28.161628624305983</v>
      </c>
      <c r="K23" s="48">
        <f t="shared" ref="K23" si="55">(K21/J$8)*100</f>
        <v>36.273904996915483</v>
      </c>
      <c r="L23" s="48">
        <f t="shared" ref="L23" si="56">(L21/L$8)*100</f>
        <v>29.014000595770035</v>
      </c>
      <c r="M23" s="48">
        <f t="shared" ref="M23" si="57">(M21/L$8)*100</f>
        <v>37.563300565981535</v>
      </c>
      <c r="N23" s="48" t="e">
        <f>(N21/N$8)*100</f>
        <v>#DIV/0!</v>
      </c>
      <c r="O23" s="48" t="e">
        <f>(O21/N$8)*100</f>
        <v>#DIV/0!</v>
      </c>
      <c r="P23" s="48" t="e">
        <f>(P21/#REF!)*100</f>
        <v>#REF!</v>
      </c>
      <c r="Q23" s="187"/>
      <c r="R23" s="1"/>
      <c r="S23" s="1"/>
      <c r="T23" s="1"/>
      <c r="U23" s="1"/>
      <c r="V23" s="1"/>
      <c r="W23" s="1"/>
      <c r="X23" s="1"/>
    </row>
    <row r="24" spans="1:24" x14ac:dyDescent="0.4">
      <c r="A24" s="408"/>
      <c r="B24" s="350" t="s">
        <v>36</v>
      </c>
      <c r="C24" s="355" t="s">
        <v>24</v>
      </c>
      <c r="D24" s="332">
        <f t="shared" ref="D24" si="58">D25+E25</f>
        <v>892</v>
      </c>
      <c r="E24" s="332"/>
      <c r="F24" s="332">
        <f t="shared" ref="F24" si="59">F25+G25</f>
        <v>941</v>
      </c>
      <c r="G24" s="332"/>
      <c r="H24" s="332">
        <f t="shared" ref="H24" si="60">H25+I25</f>
        <v>972</v>
      </c>
      <c r="I24" s="332"/>
      <c r="J24" s="332">
        <f t="shared" ref="J24" si="61">J25+K25</f>
        <v>1060</v>
      </c>
      <c r="K24" s="332"/>
      <c r="L24" s="332">
        <f t="shared" ref="L24" si="62">L25+M25</f>
        <v>1042</v>
      </c>
      <c r="M24" s="332"/>
      <c r="N24" s="332">
        <f>N25+O25</f>
        <v>0</v>
      </c>
      <c r="O24" s="332"/>
      <c r="P24" s="42"/>
      <c r="Q24" s="187"/>
      <c r="R24" s="1"/>
      <c r="S24" s="1"/>
      <c r="T24" s="1"/>
      <c r="U24" s="1"/>
      <c r="V24" s="1"/>
      <c r="W24" s="1"/>
      <c r="X24" s="1"/>
    </row>
    <row r="25" spans="1:24" x14ac:dyDescent="0.4">
      <c r="A25" s="408"/>
      <c r="B25" s="350"/>
      <c r="C25" s="355"/>
      <c r="D25" s="42">
        <v>611</v>
      </c>
      <c r="E25" s="42">
        <v>281</v>
      </c>
      <c r="F25" s="42">
        <v>637</v>
      </c>
      <c r="G25" s="42">
        <v>304</v>
      </c>
      <c r="H25" s="42">
        <v>650</v>
      </c>
      <c r="I25" s="42">
        <v>322</v>
      </c>
      <c r="J25" s="42">
        <v>701</v>
      </c>
      <c r="K25" s="42">
        <v>359</v>
      </c>
      <c r="L25" s="42">
        <v>673</v>
      </c>
      <c r="M25" s="42">
        <v>369</v>
      </c>
      <c r="N25" s="42"/>
      <c r="O25" s="42"/>
      <c r="P25" s="42"/>
      <c r="Q25" s="187"/>
      <c r="R25" s="1"/>
      <c r="S25" s="1"/>
      <c r="T25" s="1"/>
      <c r="U25" s="1"/>
      <c r="V25" s="1"/>
      <c r="W25" s="1"/>
      <c r="X25" s="1"/>
    </row>
    <row r="26" spans="1:24" x14ac:dyDescent="0.4">
      <c r="A26" s="408"/>
      <c r="B26" s="350"/>
      <c r="C26" s="351" t="s">
        <v>118</v>
      </c>
      <c r="D26" s="333">
        <f>(D24/D$8)*100</f>
        <v>29.932885906040269</v>
      </c>
      <c r="E26" s="333"/>
      <c r="F26" s="333">
        <f t="shared" ref="F26" si="63">(F24/F$8)*100</f>
        <v>31.577181208053691</v>
      </c>
      <c r="G26" s="333"/>
      <c r="H26" s="333">
        <f t="shared" ref="H26" si="64">(H24/H$8)*100</f>
        <v>32.650319113201206</v>
      </c>
      <c r="I26" s="333"/>
      <c r="J26" s="333">
        <f t="shared" ref="J26" si="65">(J24/J$8)*100</f>
        <v>32.695866748920423</v>
      </c>
      <c r="K26" s="333"/>
      <c r="L26" s="333">
        <f t="shared" ref="L26" si="66">(L24/L$8)*100</f>
        <v>31.039618707179027</v>
      </c>
      <c r="M26" s="333"/>
      <c r="N26" s="333" t="e">
        <f>(N24/N$8)*100</f>
        <v>#DIV/0!</v>
      </c>
      <c r="O26" s="333"/>
      <c r="P26" s="48"/>
      <c r="Q26" s="187"/>
      <c r="R26" s="1"/>
      <c r="S26" s="1"/>
      <c r="T26" s="1"/>
      <c r="U26" s="1"/>
      <c r="V26" s="1"/>
      <c r="W26" s="1"/>
      <c r="X26" s="1"/>
    </row>
    <row r="27" spans="1:24" x14ac:dyDescent="0.4">
      <c r="A27" s="408"/>
      <c r="B27" s="350"/>
      <c r="C27" s="351"/>
      <c r="D27" s="48">
        <f t="shared" ref="D27" si="67">(D25/D$8)*100</f>
        <v>20.503355704697988</v>
      </c>
      <c r="E27" s="48">
        <f t="shared" ref="E27" si="68">(E25/D$8)*100</f>
        <v>9.4295302013422813</v>
      </c>
      <c r="F27" s="48">
        <f t="shared" ref="F27" si="69">(F25/F$8)*100</f>
        <v>21.375838926174499</v>
      </c>
      <c r="G27" s="48">
        <f t="shared" ref="G27" si="70">(G25/F$8)*100</f>
        <v>10.201342281879194</v>
      </c>
      <c r="H27" s="48">
        <f t="shared" ref="H27" si="71">(H25/H$8)*100</f>
        <v>21.834061135371179</v>
      </c>
      <c r="I27" s="48">
        <f t="shared" ref="I27" si="72">(I25/H$8)*100</f>
        <v>10.816257977830031</v>
      </c>
      <c r="J27" s="48">
        <f t="shared" ref="J27" si="73">(J25/J$8)*100</f>
        <v>21.622455274521901</v>
      </c>
      <c r="K27" s="48">
        <f t="shared" ref="K27" si="74">(K25/J$8)*100</f>
        <v>11.073411474398519</v>
      </c>
      <c r="L27" s="48">
        <f t="shared" ref="L27" si="75">(L25/L$8)*100</f>
        <v>20.047661602621389</v>
      </c>
      <c r="M27" s="48">
        <f t="shared" ref="M27" si="76">(M25/L$8)*100</f>
        <v>10.991957104557642</v>
      </c>
      <c r="N27" s="48" t="e">
        <f>(N25/N$8)*100</f>
        <v>#DIV/0!</v>
      </c>
      <c r="O27" s="48" t="e">
        <f>(O25/N$8)*100</f>
        <v>#DIV/0!</v>
      </c>
      <c r="P27" s="48" t="e">
        <f>(P25/#REF!)*100</f>
        <v>#REF!</v>
      </c>
      <c r="Q27" s="187"/>
      <c r="R27" s="1"/>
      <c r="S27" s="1"/>
      <c r="T27" s="1"/>
      <c r="U27" s="1"/>
      <c r="V27" s="1"/>
      <c r="W27" s="1"/>
      <c r="X27" s="1"/>
    </row>
    <row r="28" spans="1:24" x14ac:dyDescent="0.4">
      <c r="A28" s="407"/>
      <c r="B28" s="379" t="s">
        <v>27</v>
      </c>
      <c r="C28" s="357" t="s">
        <v>24</v>
      </c>
      <c r="D28" s="361">
        <f>D29+E29</f>
        <v>44</v>
      </c>
      <c r="E28" s="361"/>
      <c r="F28" s="361">
        <f t="shared" ref="F28" si="77">F29+G29</f>
        <v>26</v>
      </c>
      <c r="G28" s="361"/>
      <c r="H28" s="361">
        <f t="shared" ref="H28" si="78">H29+I29</f>
        <v>26</v>
      </c>
      <c r="I28" s="361"/>
      <c r="J28" s="361">
        <f t="shared" ref="J28" si="79">J29+K29</f>
        <v>49</v>
      </c>
      <c r="K28" s="361"/>
      <c r="L28" s="361">
        <f t="shared" ref="L28" si="80">L29+M29</f>
        <v>26</v>
      </c>
      <c r="M28" s="361"/>
      <c r="N28" s="361">
        <f>N29+O29</f>
        <v>0</v>
      </c>
      <c r="O28" s="361"/>
      <c r="P28" s="39"/>
      <c r="Q28" s="187"/>
      <c r="R28" s="1"/>
      <c r="S28" s="1"/>
      <c r="T28" s="1"/>
      <c r="U28" s="1"/>
      <c r="V28" s="1"/>
      <c r="W28" s="1"/>
      <c r="X28" s="1"/>
    </row>
    <row r="29" spans="1:24" x14ac:dyDescent="0.4">
      <c r="A29" s="407"/>
      <c r="B29" s="379"/>
      <c r="C29" s="357"/>
      <c r="D29" s="39">
        <v>30</v>
      </c>
      <c r="E29" s="39">
        <v>14</v>
      </c>
      <c r="F29" s="39">
        <v>18</v>
      </c>
      <c r="G29" s="39">
        <v>8</v>
      </c>
      <c r="H29" s="39">
        <v>19</v>
      </c>
      <c r="I29" s="39">
        <v>7</v>
      </c>
      <c r="J29" s="39">
        <v>32</v>
      </c>
      <c r="K29" s="39">
        <v>17</v>
      </c>
      <c r="L29" s="39">
        <v>18</v>
      </c>
      <c r="M29" s="39">
        <v>8</v>
      </c>
      <c r="N29" s="39"/>
      <c r="O29" s="39"/>
      <c r="P29" s="39"/>
      <c r="Q29" s="187"/>
      <c r="R29" s="1"/>
      <c r="S29" s="1"/>
      <c r="T29" s="1"/>
      <c r="U29" s="1"/>
      <c r="V29" s="1"/>
      <c r="W29" s="1"/>
      <c r="X29" s="1"/>
    </row>
    <row r="30" spans="1:24" x14ac:dyDescent="0.4">
      <c r="A30" s="407"/>
      <c r="B30" s="379"/>
      <c r="C30" s="372" t="s">
        <v>118</v>
      </c>
      <c r="D30" s="358">
        <f>(D28/D$8)*100</f>
        <v>1.476510067114094</v>
      </c>
      <c r="E30" s="358"/>
      <c r="F30" s="358">
        <f t="shared" ref="F30" si="81">(F28/F$8)*100</f>
        <v>0.87248322147651003</v>
      </c>
      <c r="G30" s="358"/>
      <c r="H30" s="358">
        <f t="shared" ref="H30" si="82">(H28/H$8)*100</f>
        <v>0.87336244541484709</v>
      </c>
      <c r="I30" s="358"/>
      <c r="J30" s="358">
        <f t="shared" ref="J30" si="83">(J28/J$8)*100</f>
        <v>1.5114127082048119</v>
      </c>
      <c r="K30" s="358"/>
      <c r="L30" s="358">
        <f t="shared" ref="L30" si="84">(L28/L$8)*100</f>
        <v>0.77450104259755737</v>
      </c>
      <c r="M30" s="358"/>
      <c r="N30" s="358" t="e">
        <f>(N28/N$8)*100</f>
        <v>#DIV/0!</v>
      </c>
      <c r="O30" s="358"/>
      <c r="P30" s="45"/>
      <c r="Q30" s="187"/>
      <c r="R30" s="1"/>
      <c r="S30" s="1"/>
      <c r="T30" s="1"/>
      <c r="U30" s="1"/>
      <c r="V30" s="1"/>
      <c r="W30" s="1"/>
      <c r="X30" s="1"/>
    </row>
    <row r="31" spans="1:24" x14ac:dyDescent="0.4">
      <c r="A31" s="407"/>
      <c r="B31" s="379"/>
      <c r="C31" s="372"/>
      <c r="D31" s="45">
        <f>(D29/D$8)*100</f>
        <v>1.006711409395973</v>
      </c>
      <c r="E31" s="45">
        <f>(E29/D$8)*100</f>
        <v>0.46979865771812079</v>
      </c>
      <c r="F31" s="45">
        <f t="shared" ref="F31" si="85">(F29/F$8)*100</f>
        <v>0.60402684563758391</v>
      </c>
      <c r="G31" s="45">
        <f t="shared" ref="G31" si="86">(G29/F$8)*100</f>
        <v>0.26845637583892618</v>
      </c>
      <c r="H31" s="45">
        <f t="shared" ref="H31" si="87">(H29/H$8)*100</f>
        <v>0.63822640241854212</v>
      </c>
      <c r="I31" s="45">
        <f t="shared" ref="I31" si="88">(I29/H$8)*100</f>
        <v>0.23513604299630503</v>
      </c>
      <c r="J31" s="45">
        <f t="shared" ref="J31" si="89">(J29/J$8)*100</f>
        <v>0.98704503392967302</v>
      </c>
      <c r="K31" s="45">
        <f t="shared" ref="K31" si="90">(K29/J$8)*100</f>
        <v>0.52436767427513886</v>
      </c>
      <c r="L31" s="45">
        <f t="shared" ref="L31" si="91">(L29/L$8)*100</f>
        <v>0.53619302949061665</v>
      </c>
      <c r="M31" s="45">
        <f t="shared" ref="M31" si="92">(M29/L$8)*100</f>
        <v>0.23830801310694072</v>
      </c>
      <c r="N31" s="45" t="e">
        <f>(N29/N$8)*100</f>
        <v>#DIV/0!</v>
      </c>
      <c r="O31" s="45" t="e">
        <f>(O29/N$8)*100</f>
        <v>#DIV/0!</v>
      </c>
      <c r="P31" s="45" t="e">
        <f>(P29/#REF!)*100</f>
        <v>#REF!</v>
      </c>
      <c r="Q31" s="187"/>
      <c r="R31" s="1"/>
      <c r="S31" s="1"/>
      <c r="T31" s="1"/>
      <c r="U31" s="1"/>
      <c r="V31" s="1"/>
      <c r="W31" s="1"/>
      <c r="X31" s="1"/>
    </row>
    <row r="32" spans="1:24" x14ac:dyDescent="0.4">
      <c r="A32" s="409"/>
      <c r="B32" s="350" t="s">
        <v>34</v>
      </c>
      <c r="C32" s="355" t="s">
        <v>24</v>
      </c>
      <c r="D32" s="332">
        <f t="shared" ref="D32" si="93">D33+E33</f>
        <v>0</v>
      </c>
      <c r="E32" s="332"/>
      <c r="F32" s="332">
        <f t="shared" ref="F32" si="94">F33+G33</f>
        <v>1</v>
      </c>
      <c r="G32" s="332"/>
      <c r="H32" s="332">
        <f t="shared" ref="H32" si="95">H33+I33</f>
        <v>2</v>
      </c>
      <c r="I32" s="332"/>
      <c r="J32" s="332">
        <f t="shared" ref="J32" si="96">J33+K33</f>
        <v>3</v>
      </c>
      <c r="K32" s="332"/>
      <c r="L32" s="332">
        <f t="shared" ref="L32" si="97">L33+M33</f>
        <v>2</v>
      </c>
      <c r="M32" s="332"/>
      <c r="N32" s="332">
        <f>N33+O33</f>
        <v>0</v>
      </c>
      <c r="O32" s="332"/>
      <c r="P32" s="42"/>
      <c r="Q32" s="187"/>
      <c r="R32" s="1"/>
      <c r="S32" s="1"/>
      <c r="T32" s="1"/>
      <c r="U32" s="1"/>
      <c r="V32" s="1"/>
      <c r="W32" s="1"/>
      <c r="X32" s="1"/>
    </row>
    <row r="33" spans="1:24" x14ac:dyDescent="0.4">
      <c r="A33" s="409"/>
      <c r="B33" s="350"/>
      <c r="C33" s="355"/>
      <c r="D33" s="42">
        <v>0</v>
      </c>
      <c r="E33" s="42">
        <v>0</v>
      </c>
      <c r="F33" s="42">
        <v>1</v>
      </c>
      <c r="G33" s="42">
        <v>0</v>
      </c>
      <c r="H33" s="42">
        <v>2</v>
      </c>
      <c r="I33" s="42">
        <v>0</v>
      </c>
      <c r="J33" s="42">
        <v>3</v>
      </c>
      <c r="K33" s="42">
        <v>0</v>
      </c>
      <c r="L33" s="42">
        <v>2</v>
      </c>
      <c r="M33" s="42">
        <v>0</v>
      </c>
      <c r="N33" s="42"/>
      <c r="O33" s="42"/>
      <c r="P33" s="42"/>
      <c r="Q33" s="187"/>
      <c r="R33" s="1"/>
      <c r="S33" s="1"/>
      <c r="T33" s="1"/>
      <c r="U33" s="1"/>
      <c r="V33" s="1"/>
      <c r="W33" s="1"/>
      <c r="X33" s="1"/>
    </row>
    <row r="34" spans="1:24" x14ac:dyDescent="0.4">
      <c r="A34" s="409"/>
      <c r="B34" s="350"/>
      <c r="C34" s="351" t="s">
        <v>118</v>
      </c>
      <c r="D34" s="333">
        <f t="shared" ref="D34:D35" si="98">(D32/D$8)*100</f>
        <v>0</v>
      </c>
      <c r="E34" s="333"/>
      <c r="F34" s="333">
        <f t="shared" ref="F34" si="99">(F32/F$8)*100</f>
        <v>3.3557046979865772E-2</v>
      </c>
      <c r="G34" s="333"/>
      <c r="H34" s="333">
        <f t="shared" ref="H34" si="100">(H32/H$8)*100</f>
        <v>6.7181726570372857E-2</v>
      </c>
      <c r="I34" s="333"/>
      <c r="J34" s="333">
        <f t="shared" ref="J34" si="101">(J32/J$8)*100</f>
        <v>9.2535471930906846E-2</v>
      </c>
      <c r="K34" s="333"/>
      <c r="L34" s="333">
        <f t="shared" ref="L34" si="102">(L32/L$8)*100</f>
        <v>5.957700327673518E-2</v>
      </c>
      <c r="M34" s="333"/>
      <c r="N34" s="333" t="e">
        <f>(N32/N$8)*100</f>
        <v>#DIV/0!</v>
      </c>
      <c r="O34" s="333"/>
      <c r="P34" s="48"/>
      <c r="Q34" s="187"/>
      <c r="R34" s="1"/>
      <c r="S34" s="1"/>
      <c r="T34" s="1"/>
      <c r="U34" s="1"/>
      <c r="V34" s="1"/>
      <c r="W34" s="1"/>
      <c r="X34" s="1"/>
    </row>
    <row r="35" spans="1:24" x14ac:dyDescent="0.4">
      <c r="A35" s="409"/>
      <c r="B35" s="350"/>
      <c r="C35" s="351"/>
      <c r="D35" s="48">
        <f t="shared" si="98"/>
        <v>0</v>
      </c>
      <c r="E35" s="48">
        <f t="shared" ref="E35" si="103">(E33/D$8)*100</f>
        <v>0</v>
      </c>
      <c r="F35" s="48">
        <f t="shared" ref="F35" si="104">(F33/F$8)*100</f>
        <v>3.3557046979865772E-2</v>
      </c>
      <c r="G35" s="48">
        <f t="shared" ref="G35" si="105">(G33/F$8)*100</f>
        <v>0</v>
      </c>
      <c r="H35" s="48">
        <f t="shared" ref="H35" si="106">(H33/H$8)*100</f>
        <v>6.7181726570372857E-2</v>
      </c>
      <c r="I35" s="48">
        <f t="shared" ref="I35" si="107">(I33/H$8)*100</f>
        <v>0</v>
      </c>
      <c r="J35" s="48">
        <f t="shared" ref="J35" si="108">(J33/J$8)*100</f>
        <v>9.2535471930906846E-2</v>
      </c>
      <c r="K35" s="48">
        <f t="shared" ref="K35" si="109">(K33/J$8)*100</f>
        <v>0</v>
      </c>
      <c r="L35" s="48">
        <f t="shared" ref="L35" si="110">(L33/L$8)*100</f>
        <v>5.957700327673518E-2</v>
      </c>
      <c r="M35" s="48">
        <f t="shared" ref="M35" si="111">(M33/L$8)*100</f>
        <v>0</v>
      </c>
      <c r="N35" s="48" t="e">
        <f>(N33/N$8)*100</f>
        <v>#DIV/0!</v>
      </c>
      <c r="O35" s="48" t="e">
        <f>(O33/N$8)*100</f>
        <v>#DIV/0!</v>
      </c>
      <c r="P35" s="48" t="e">
        <f>(P33/#REF!)*100</f>
        <v>#REF!</v>
      </c>
      <c r="Q35" s="187"/>
      <c r="R35" s="1"/>
      <c r="S35" s="1"/>
      <c r="T35" s="1"/>
      <c r="U35" s="1"/>
      <c r="V35" s="1"/>
      <c r="W35" s="1"/>
      <c r="X35" s="1"/>
    </row>
    <row r="36" spans="1:24" x14ac:dyDescent="0.4">
      <c r="A36" s="409"/>
      <c r="B36" s="350" t="s">
        <v>35</v>
      </c>
      <c r="C36" s="355" t="s">
        <v>24</v>
      </c>
      <c r="D36" s="332">
        <f t="shared" ref="D36" si="112">D37+E37</f>
        <v>38</v>
      </c>
      <c r="E36" s="332"/>
      <c r="F36" s="332">
        <f t="shared" ref="F36" si="113">F37+G37</f>
        <v>21</v>
      </c>
      <c r="G36" s="332"/>
      <c r="H36" s="332">
        <f t="shared" ref="H36" si="114">H37+I37</f>
        <v>19</v>
      </c>
      <c r="I36" s="332"/>
      <c r="J36" s="332">
        <f t="shared" ref="J36" si="115">J37+K37</f>
        <v>38</v>
      </c>
      <c r="K36" s="332"/>
      <c r="L36" s="332">
        <f t="shared" ref="L36" si="116">L37+M37</f>
        <v>17</v>
      </c>
      <c r="M36" s="332"/>
      <c r="N36" s="332">
        <f>N37+O37</f>
        <v>0</v>
      </c>
      <c r="O36" s="332"/>
      <c r="P36" s="42"/>
      <c r="Q36" s="187"/>
      <c r="R36" s="1"/>
      <c r="S36" s="1"/>
      <c r="T36" s="1"/>
      <c r="U36" s="1"/>
      <c r="V36" s="1"/>
      <c r="W36" s="1"/>
      <c r="X36" s="1"/>
    </row>
    <row r="37" spans="1:24" x14ac:dyDescent="0.4">
      <c r="A37" s="409"/>
      <c r="B37" s="350"/>
      <c r="C37" s="355"/>
      <c r="D37" s="42">
        <v>27</v>
      </c>
      <c r="E37" s="42">
        <v>11</v>
      </c>
      <c r="F37" s="42">
        <v>16</v>
      </c>
      <c r="G37" s="42">
        <v>5</v>
      </c>
      <c r="H37" s="42">
        <v>15</v>
      </c>
      <c r="I37" s="42">
        <v>4</v>
      </c>
      <c r="J37" s="42">
        <v>25</v>
      </c>
      <c r="K37" s="42">
        <v>13</v>
      </c>
      <c r="L37" s="42">
        <v>12</v>
      </c>
      <c r="M37" s="42">
        <v>5</v>
      </c>
      <c r="N37" s="42"/>
      <c r="O37" s="42"/>
      <c r="P37" s="42"/>
      <c r="Q37" s="187"/>
      <c r="R37" s="1"/>
      <c r="S37" s="1"/>
      <c r="T37" s="1"/>
      <c r="U37" s="1"/>
      <c r="V37" s="1"/>
      <c r="W37" s="1"/>
      <c r="X37" s="1"/>
    </row>
    <row r="38" spans="1:24" x14ac:dyDescent="0.4">
      <c r="A38" s="409"/>
      <c r="B38" s="350"/>
      <c r="C38" s="351" t="s">
        <v>118</v>
      </c>
      <c r="D38" s="333">
        <f t="shared" ref="D38:D39" si="117">(D36/D$8)*100</f>
        <v>1.2751677852348993</v>
      </c>
      <c r="E38" s="333"/>
      <c r="F38" s="333">
        <f t="shared" ref="F38" si="118">(F36/F$8)*100</f>
        <v>0.70469798657718119</v>
      </c>
      <c r="G38" s="333"/>
      <c r="H38" s="333">
        <f t="shared" ref="H38" si="119">(H36/H$8)*100</f>
        <v>0.63822640241854212</v>
      </c>
      <c r="I38" s="333"/>
      <c r="J38" s="333">
        <f t="shared" ref="J38" si="120">(J36/J$8)*100</f>
        <v>1.1721159777914869</v>
      </c>
      <c r="K38" s="333"/>
      <c r="L38" s="333">
        <f t="shared" ref="L38" si="121">(L36/L$8)*100</f>
        <v>0.50640452785224899</v>
      </c>
      <c r="M38" s="333"/>
      <c r="N38" s="333" t="e">
        <f>(N36/N$8)*100</f>
        <v>#DIV/0!</v>
      </c>
      <c r="O38" s="333"/>
      <c r="P38" s="48"/>
      <c r="Q38" s="187"/>
      <c r="R38" s="1"/>
      <c r="S38" s="1"/>
      <c r="T38" s="1"/>
      <c r="U38" s="1"/>
      <c r="V38" s="1"/>
      <c r="W38" s="1"/>
      <c r="X38" s="1"/>
    </row>
    <row r="39" spans="1:24" x14ac:dyDescent="0.4">
      <c r="A39" s="409"/>
      <c r="B39" s="350"/>
      <c r="C39" s="351"/>
      <c r="D39" s="48">
        <f t="shared" si="117"/>
        <v>0.90604026845637586</v>
      </c>
      <c r="E39" s="48">
        <f t="shared" ref="E39" si="122">(E37/D$8)*100</f>
        <v>0.36912751677852351</v>
      </c>
      <c r="F39" s="48">
        <f t="shared" ref="F39" si="123">(F37/F$8)*100</f>
        <v>0.53691275167785235</v>
      </c>
      <c r="G39" s="48">
        <f t="shared" ref="G39" si="124">(G37/F$8)*100</f>
        <v>0.16778523489932887</v>
      </c>
      <c r="H39" s="48">
        <f t="shared" ref="H39" si="125">(H37/H$8)*100</f>
        <v>0.5038629492777964</v>
      </c>
      <c r="I39" s="48">
        <f t="shared" ref="I39" si="126">(I37/H$8)*100</f>
        <v>0.13436345314074571</v>
      </c>
      <c r="J39" s="48">
        <f t="shared" ref="J39" si="127">(J37/J$8)*100</f>
        <v>0.77112893275755701</v>
      </c>
      <c r="K39" s="48">
        <f t="shared" ref="K39" si="128">(K37/J$8)*100</f>
        <v>0.40098704503392968</v>
      </c>
      <c r="L39" s="48">
        <f t="shared" ref="L39" si="129">(L37/L$8)*100</f>
        <v>0.35746201966041108</v>
      </c>
      <c r="M39" s="48">
        <f t="shared" ref="M39" si="130">(M37/L$8)*100</f>
        <v>0.14894250819183796</v>
      </c>
      <c r="N39" s="48" t="e">
        <f>(N37/N$8)*100</f>
        <v>#DIV/0!</v>
      </c>
      <c r="O39" s="48" t="e">
        <f>(O37/N$8)*100</f>
        <v>#DIV/0!</v>
      </c>
      <c r="P39" s="48" t="e">
        <f>(P37/#REF!)*100</f>
        <v>#REF!</v>
      </c>
      <c r="Q39" s="187"/>
      <c r="R39" s="1"/>
      <c r="S39" s="1"/>
      <c r="T39" s="1"/>
      <c r="U39" s="1"/>
      <c r="V39" s="1"/>
      <c r="W39" s="1"/>
      <c r="X39" s="1"/>
    </row>
    <row r="40" spans="1:24" x14ac:dyDescent="0.4">
      <c r="A40" s="409"/>
      <c r="B40" s="350" t="s">
        <v>36</v>
      </c>
      <c r="C40" s="355" t="s">
        <v>24</v>
      </c>
      <c r="D40" s="332">
        <f t="shared" ref="D40" si="131">D41+E41</f>
        <v>6</v>
      </c>
      <c r="E40" s="332"/>
      <c r="F40" s="332">
        <f t="shared" ref="F40" si="132">F41+G41</f>
        <v>4</v>
      </c>
      <c r="G40" s="332"/>
      <c r="H40" s="332">
        <f t="shared" ref="H40" si="133">H41+I41</f>
        <v>5</v>
      </c>
      <c r="I40" s="332"/>
      <c r="J40" s="332">
        <f t="shared" ref="J40" si="134">J41+K41</f>
        <v>8</v>
      </c>
      <c r="K40" s="332"/>
      <c r="L40" s="332">
        <f t="shared" ref="L40" si="135">L41+M41</f>
        <v>7</v>
      </c>
      <c r="M40" s="332"/>
      <c r="N40" s="332">
        <f>N41+O41</f>
        <v>0</v>
      </c>
      <c r="O40" s="332"/>
      <c r="P40" s="42"/>
      <c r="Q40" s="187"/>
      <c r="R40" s="1"/>
      <c r="S40" s="1"/>
      <c r="T40" s="1"/>
      <c r="U40" s="1"/>
      <c r="V40" s="1"/>
      <c r="W40" s="1"/>
      <c r="X40" s="1"/>
    </row>
    <row r="41" spans="1:24" x14ac:dyDescent="0.4">
      <c r="A41" s="409"/>
      <c r="B41" s="350"/>
      <c r="C41" s="355"/>
      <c r="D41" s="42">
        <v>3</v>
      </c>
      <c r="E41" s="42">
        <v>3</v>
      </c>
      <c r="F41" s="42">
        <v>1</v>
      </c>
      <c r="G41" s="42">
        <v>3</v>
      </c>
      <c r="H41" s="42">
        <v>2</v>
      </c>
      <c r="I41" s="42">
        <v>3</v>
      </c>
      <c r="J41" s="42">
        <v>4</v>
      </c>
      <c r="K41" s="42">
        <v>4</v>
      </c>
      <c r="L41" s="42">
        <v>4</v>
      </c>
      <c r="M41" s="42">
        <v>3</v>
      </c>
      <c r="N41" s="42"/>
      <c r="O41" s="42"/>
      <c r="P41" s="42">
        <v>4</v>
      </c>
      <c r="Q41" s="187"/>
      <c r="R41" s="1"/>
      <c r="S41" s="1"/>
      <c r="T41" s="1"/>
      <c r="U41" s="1"/>
      <c r="V41" s="1"/>
      <c r="W41" s="1"/>
      <c r="X41" s="1"/>
    </row>
    <row r="42" spans="1:24" x14ac:dyDescent="0.4">
      <c r="A42" s="409"/>
      <c r="B42" s="350"/>
      <c r="C42" s="351" t="s">
        <v>118</v>
      </c>
      <c r="D42" s="333">
        <f t="shared" ref="D42:D43" si="136">(D40/D$8)*100</f>
        <v>0.20134228187919465</v>
      </c>
      <c r="E42" s="333"/>
      <c r="F42" s="333">
        <f t="shared" ref="F42" si="137">(F40/F$8)*100</f>
        <v>0.13422818791946309</v>
      </c>
      <c r="G42" s="333"/>
      <c r="H42" s="333">
        <f t="shared" ref="H42" si="138">(H40/H$8)*100</f>
        <v>0.16795431642593214</v>
      </c>
      <c r="I42" s="333"/>
      <c r="J42" s="333">
        <f t="shared" ref="J42" si="139">(J40/J$8)*100</f>
        <v>0.24676125848241826</v>
      </c>
      <c r="K42" s="333"/>
      <c r="L42" s="333">
        <f t="shared" ref="L42" si="140">(L40/L$8)*100</f>
        <v>0.20851951146857312</v>
      </c>
      <c r="M42" s="333"/>
      <c r="N42" s="333" t="e">
        <f>(N40/N$8)*100</f>
        <v>#DIV/0!</v>
      </c>
      <c r="O42" s="333"/>
      <c r="P42" s="48"/>
      <c r="Q42" s="187"/>
      <c r="R42" s="1"/>
      <c r="S42" s="1"/>
      <c r="T42" s="1"/>
      <c r="U42" s="1"/>
      <c r="V42" s="1"/>
      <c r="W42" s="1"/>
      <c r="X42" s="1"/>
    </row>
    <row r="43" spans="1:24" x14ac:dyDescent="0.4">
      <c r="A43" s="409"/>
      <c r="B43" s="350"/>
      <c r="C43" s="351"/>
      <c r="D43" s="48">
        <f t="shared" si="136"/>
        <v>0.10067114093959732</v>
      </c>
      <c r="E43" s="48">
        <f t="shared" ref="E43" si="141">(E41/D$8)*100</f>
        <v>0.10067114093959732</v>
      </c>
      <c r="F43" s="48">
        <f t="shared" ref="F43" si="142">(F41/F$8)*100</f>
        <v>3.3557046979865772E-2</v>
      </c>
      <c r="G43" s="48">
        <f t="shared" ref="G43" si="143">(G41/F$8)*100</f>
        <v>0.10067114093959732</v>
      </c>
      <c r="H43" s="48">
        <f t="shared" ref="H43" si="144">(H41/H$8)*100</f>
        <v>6.7181726570372857E-2</v>
      </c>
      <c r="I43" s="48">
        <f t="shared" ref="I43" si="145">(I41/H$8)*100</f>
        <v>0.10077258985555929</v>
      </c>
      <c r="J43" s="48">
        <f t="shared" ref="J43" si="146">(J41/J$8)*100</f>
        <v>0.12338062924120913</v>
      </c>
      <c r="K43" s="48">
        <f t="shared" ref="K43" si="147">(K41/J$8)*100</f>
        <v>0.12338062924120913</v>
      </c>
      <c r="L43" s="48">
        <f t="shared" ref="L43" si="148">(L41/L$8)*100</f>
        <v>0.11915400655347036</v>
      </c>
      <c r="M43" s="48">
        <f t="shared" ref="M43" si="149">(M41/L$8)*100</f>
        <v>8.936550491510277E-2</v>
      </c>
      <c r="N43" s="48" t="e">
        <f>(N41/N$8)*100</f>
        <v>#DIV/0!</v>
      </c>
      <c r="O43" s="48" t="e">
        <f>(O41/N$8)*100</f>
        <v>#DIV/0!</v>
      </c>
      <c r="P43" s="48" t="e">
        <f>(P41/#REF!)*100</f>
        <v>#REF!</v>
      </c>
      <c r="Q43" s="187"/>
      <c r="R43" s="1"/>
      <c r="S43" s="1"/>
      <c r="T43" s="1"/>
      <c r="U43" s="1"/>
      <c r="V43" s="1"/>
      <c r="W43" s="1"/>
      <c r="X43" s="1"/>
    </row>
    <row r="44" spans="1:24" x14ac:dyDescent="0.4">
      <c r="A44" s="410"/>
      <c r="B44" s="378" t="s">
        <v>119</v>
      </c>
      <c r="C44" s="366" t="s">
        <v>24</v>
      </c>
      <c r="D44" s="363">
        <f>D45+E45</f>
        <v>9550</v>
      </c>
      <c r="E44" s="363"/>
      <c r="F44" s="363">
        <f t="shared" ref="F44" si="150">F45+G45</f>
        <v>8466</v>
      </c>
      <c r="G44" s="363"/>
      <c r="H44" s="363">
        <f t="shared" ref="H44" si="151">H45+I45</f>
        <v>9071</v>
      </c>
      <c r="I44" s="363"/>
      <c r="J44" s="363">
        <f t="shared" ref="J44" si="152">J45+K45</f>
        <v>9651</v>
      </c>
      <c r="K44" s="363"/>
      <c r="L44" s="363">
        <f t="shared" ref="L44" si="153">L45+M45</f>
        <v>10146</v>
      </c>
      <c r="M44" s="363"/>
      <c r="N44" s="363">
        <f>N45+O45</f>
        <v>0</v>
      </c>
      <c r="O44" s="363"/>
      <c r="P44" s="50"/>
      <c r="Q44" s="187"/>
      <c r="R44" s="1"/>
      <c r="S44" s="1"/>
      <c r="T44" s="1"/>
      <c r="U44" s="1"/>
      <c r="V44" s="1"/>
      <c r="W44" s="1"/>
      <c r="X44" s="1"/>
    </row>
    <row r="45" spans="1:24" x14ac:dyDescent="0.4">
      <c r="A45" s="410"/>
      <c r="B45" s="378"/>
      <c r="C45" s="366"/>
      <c r="D45" s="50">
        <v>5168</v>
      </c>
      <c r="E45" s="50">
        <v>4382</v>
      </c>
      <c r="F45" s="50">
        <v>4621</v>
      </c>
      <c r="G45" s="50">
        <v>3845</v>
      </c>
      <c r="H45" s="50">
        <v>4789</v>
      </c>
      <c r="I45" s="50">
        <v>4282</v>
      </c>
      <c r="J45" s="50">
        <v>5211</v>
      </c>
      <c r="K45" s="50">
        <v>4440</v>
      </c>
      <c r="L45" s="50">
        <v>5388</v>
      </c>
      <c r="M45" s="50">
        <v>4758</v>
      </c>
      <c r="N45" s="50"/>
      <c r="O45" s="50"/>
      <c r="P45" s="50"/>
      <c r="Q45" s="187"/>
      <c r="R45" s="1"/>
      <c r="S45" s="1"/>
      <c r="T45" s="1"/>
      <c r="U45" s="1"/>
      <c r="V45" s="1"/>
      <c r="W45" s="1"/>
      <c r="X45" s="1"/>
    </row>
    <row r="46" spans="1:24" x14ac:dyDescent="0.4">
      <c r="A46" s="410"/>
      <c r="B46" s="378"/>
      <c r="C46" s="375" t="s">
        <v>120</v>
      </c>
      <c r="D46" s="403">
        <f>(D45/D$44)*100</f>
        <v>54.115183246073293</v>
      </c>
      <c r="E46" s="403">
        <f>(E45/D$44)*100</f>
        <v>45.8848167539267</v>
      </c>
      <c r="F46" s="403">
        <f t="shared" ref="F46" si="154">(F45/F$44)*100</f>
        <v>54.583038034490905</v>
      </c>
      <c r="G46" s="403">
        <f t="shared" ref="G46" si="155">(G45/F$44)*100</f>
        <v>45.416961965509095</v>
      </c>
      <c r="H46" s="403">
        <f t="shared" ref="H46" si="156">(H45/H$44)*100</f>
        <v>52.794620218278034</v>
      </c>
      <c r="I46" s="403">
        <f t="shared" ref="I46" si="157">(I45/H$44)*100</f>
        <v>47.205379781721973</v>
      </c>
      <c r="J46" s="403">
        <f t="shared" ref="J46" si="158">(J45/J$44)*100</f>
        <v>53.99440472489897</v>
      </c>
      <c r="K46" s="403">
        <f t="shared" ref="K46" si="159">(K45/J$44)*100</f>
        <v>46.005595275101022</v>
      </c>
      <c r="L46" s="403">
        <f t="shared" ref="L46" si="160">(L45/L$44)*100</f>
        <v>53.104671791839152</v>
      </c>
      <c r="M46" s="403">
        <f t="shared" ref="M46" si="161">(M45/L$44)*100</f>
        <v>46.895328208160855</v>
      </c>
      <c r="N46" s="403" t="e">
        <f>(N45/N$44)*100</f>
        <v>#DIV/0!</v>
      </c>
      <c r="O46" s="403" t="e">
        <f>(O45/N$44)*100</f>
        <v>#DIV/0!</v>
      </c>
      <c r="P46" s="403" t="e">
        <f>(P45/#REF!)*100</f>
        <v>#REF!</v>
      </c>
      <c r="Q46" s="187"/>
      <c r="R46" s="1"/>
      <c r="S46" s="1"/>
      <c r="T46" s="1"/>
      <c r="U46" s="1"/>
      <c r="V46" s="1"/>
      <c r="W46" s="1"/>
      <c r="X46" s="1"/>
    </row>
    <row r="47" spans="1:24" x14ac:dyDescent="0.4">
      <c r="A47" s="410"/>
      <c r="B47" s="378"/>
      <c r="C47" s="375"/>
      <c r="D47" s="403"/>
      <c r="E47" s="403"/>
      <c r="F47" s="403"/>
      <c r="G47" s="403"/>
      <c r="H47" s="403"/>
      <c r="I47" s="403"/>
      <c r="J47" s="403"/>
      <c r="K47" s="403"/>
      <c r="L47" s="403"/>
      <c r="M47" s="403"/>
      <c r="N47" s="403"/>
      <c r="O47" s="403"/>
      <c r="P47" s="403"/>
      <c r="Q47" s="187"/>
      <c r="R47" s="1"/>
      <c r="S47" s="1"/>
      <c r="T47" s="1"/>
      <c r="U47" s="1"/>
      <c r="V47" s="1"/>
      <c r="W47" s="1"/>
      <c r="X47" s="1"/>
    </row>
    <row r="48" spans="1:24" x14ac:dyDescent="0.4">
      <c r="A48" s="407"/>
      <c r="B48" s="379" t="s">
        <v>26</v>
      </c>
      <c r="C48" s="357" t="s">
        <v>24</v>
      </c>
      <c r="D48" s="361">
        <f>D49+E49</f>
        <v>9503</v>
      </c>
      <c r="E48" s="361"/>
      <c r="F48" s="361">
        <f t="shared" ref="F48" si="162">F49+G49</f>
        <v>8419</v>
      </c>
      <c r="G48" s="361"/>
      <c r="H48" s="361">
        <f>H49+I49</f>
        <v>8721</v>
      </c>
      <c r="I48" s="361"/>
      <c r="J48" s="361">
        <f t="shared" ref="J48" si="163">J49+K49</f>
        <v>9595</v>
      </c>
      <c r="K48" s="361"/>
      <c r="L48" s="361">
        <f t="shared" ref="L48" si="164">L49+M49</f>
        <v>10085</v>
      </c>
      <c r="M48" s="361"/>
      <c r="N48" s="361">
        <f>N49+O49</f>
        <v>0</v>
      </c>
      <c r="O48" s="361"/>
      <c r="P48" s="39"/>
      <c r="Q48" s="187"/>
      <c r="R48" s="1"/>
      <c r="S48" s="1"/>
      <c r="T48" s="1"/>
      <c r="U48" s="1"/>
      <c r="V48" s="1"/>
      <c r="W48" s="1"/>
      <c r="X48" s="1"/>
    </row>
    <row r="49" spans="1:24" x14ac:dyDescent="0.4">
      <c r="A49" s="407"/>
      <c r="B49" s="379"/>
      <c r="C49" s="357"/>
      <c r="D49" s="39">
        <v>5132</v>
      </c>
      <c r="E49" s="39">
        <v>4371</v>
      </c>
      <c r="F49" s="39">
        <v>4581</v>
      </c>
      <c r="G49" s="39">
        <v>3838</v>
      </c>
      <c r="H49" s="39">
        <v>4746</v>
      </c>
      <c r="I49" s="39">
        <v>3975</v>
      </c>
      <c r="J49" s="39">
        <v>5164</v>
      </c>
      <c r="K49" s="39">
        <v>4431</v>
      </c>
      <c r="L49" s="39">
        <v>5338</v>
      </c>
      <c r="M49" s="39">
        <v>4747</v>
      </c>
      <c r="N49" s="39"/>
      <c r="O49" s="39"/>
      <c r="P49" s="39"/>
      <c r="Q49" s="187"/>
      <c r="R49" s="1"/>
      <c r="S49" s="1"/>
      <c r="T49" s="1"/>
      <c r="U49" s="1"/>
      <c r="V49" s="1"/>
      <c r="W49" s="1"/>
      <c r="X49" s="1"/>
    </row>
    <row r="50" spans="1:24" x14ac:dyDescent="0.4">
      <c r="A50" s="407"/>
      <c r="B50" s="379"/>
      <c r="C50" s="372" t="s">
        <v>120</v>
      </c>
      <c r="D50" s="358">
        <f>(D48/D$44)*100</f>
        <v>99.507853403141368</v>
      </c>
      <c r="E50" s="358"/>
      <c r="F50" s="358">
        <f t="shared" ref="F50" si="165">(F48/F$44)*100</f>
        <v>99.444838176234356</v>
      </c>
      <c r="G50" s="358"/>
      <c r="H50" s="358">
        <f>(H48/H$44)*100</f>
        <v>96.141549994487931</v>
      </c>
      <c r="I50" s="358"/>
      <c r="J50" s="358">
        <f t="shared" ref="J50" si="166">(J48/J$44)*100</f>
        <v>99.419749248782509</v>
      </c>
      <c r="K50" s="358"/>
      <c r="L50" s="358">
        <f t="shared" ref="L50" si="167">(L48/L$44)*100</f>
        <v>99.398777843485121</v>
      </c>
      <c r="M50" s="358"/>
      <c r="N50" s="358" t="e">
        <f>(N48/N$44)*100</f>
        <v>#DIV/0!</v>
      </c>
      <c r="O50" s="358"/>
      <c r="P50" s="45"/>
      <c r="Q50" s="187"/>
      <c r="R50" s="1"/>
      <c r="S50" s="1"/>
      <c r="T50" s="1"/>
      <c r="U50" s="1"/>
      <c r="V50" s="1"/>
      <c r="W50" s="1"/>
      <c r="X50" s="1"/>
    </row>
    <row r="51" spans="1:24" x14ac:dyDescent="0.4">
      <c r="A51" s="407"/>
      <c r="B51" s="379"/>
      <c r="C51" s="372"/>
      <c r="D51" s="45">
        <f>(D49/D$44)*100</f>
        <v>53.738219895287955</v>
      </c>
      <c r="E51" s="45">
        <f>(E49/D$44)*100</f>
        <v>45.769633507853399</v>
      </c>
      <c r="F51" s="45">
        <f t="shared" ref="F51" si="168">(F49/F$44)*100</f>
        <v>54.110559886605245</v>
      </c>
      <c r="G51" s="45">
        <f t="shared" ref="G51" si="169">(G49/F$44)*100</f>
        <v>45.334278289629104</v>
      </c>
      <c r="H51" s="45">
        <f t="shared" ref="H51" si="170">(H49/H$44)*100</f>
        <v>52.32058207474369</v>
      </c>
      <c r="I51" s="45">
        <f t="shared" ref="I51" si="171">(I49/H$44)*100</f>
        <v>43.820967919744241</v>
      </c>
      <c r="J51" s="45">
        <f t="shared" ref="J51" si="172">(J49/J$44)*100</f>
        <v>53.507408558698579</v>
      </c>
      <c r="K51" s="45">
        <f t="shared" ref="K51" si="173">(K49/J$44)*100</f>
        <v>45.91234069008393</v>
      </c>
      <c r="L51" s="45">
        <f t="shared" ref="L51" si="174">(L49/L$44)*100</f>
        <v>52.611866745515478</v>
      </c>
      <c r="M51" s="45">
        <f t="shared" ref="M51" si="175">(M49/L$44)*100</f>
        <v>46.786911097969643</v>
      </c>
      <c r="N51" s="45" t="e">
        <f>(N49/N$44)*100</f>
        <v>#DIV/0!</v>
      </c>
      <c r="O51" s="45" t="e">
        <f>(O49/N$44)*100</f>
        <v>#DIV/0!</v>
      </c>
      <c r="P51" s="45" t="e">
        <f>(P49/#REF!)*100</f>
        <v>#REF!</v>
      </c>
      <c r="Q51" s="187"/>
      <c r="R51" s="1"/>
      <c r="S51" s="1"/>
      <c r="T51" s="1"/>
      <c r="U51" s="1"/>
      <c r="V51" s="1"/>
      <c r="W51" s="1"/>
      <c r="X51" s="1"/>
    </row>
    <row r="52" spans="1:24" x14ac:dyDescent="0.4">
      <c r="A52" s="409"/>
      <c r="B52" s="350" t="s">
        <v>34</v>
      </c>
      <c r="C52" s="355" t="s">
        <v>24</v>
      </c>
      <c r="D52" s="332">
        <f t="shared" ref="D52" si="176">D53+E53</f>
        <v>703</v>
      </c>
      <c r="E52" s="332"/>
      <c r="F52" s="332">
        <f t="shared" ref="F52" si="177">F53+G53</f>
        <v>371</v>
      </c>
      <c r="G52" s="332"/>
      <c r="H52" s="332">
        <f t="shared" ref="H52" si="178">H53+I53</f>
        <v>381</v>
      </c>
      <c r="I52" s="332"/>
      <c r="J52" s="332">
        <f t="shared" ref="J52" si="179">J53+K53</f>
        <v>401</v>
      </c>
      <c r="K52" s="332"/>
      <c r="L52" s="332">
        <f t="shared" ref="L52" si="180">L53+M53</f>
        <v>440</v>
      </c>
      <c r="M52" s="332"/>
      <c r="N52" s="332">
        <f>N53+O53</f>
        <v>0</v>
      </c>
      <c r="O52" s="332"/>
      <c r="P52" s="42"/>
      <c r="Q52" s="187"/>
      <c r="R52" s="1"/>
      <c r="S52" s="1"/>
      <c r="T52" s="1"/>
      <c r="U52" s="1"/>
      <c r="V52" s="1"/>
      <c r="W52" s="1"/>
      <c r="X52" s="1"/>
    </row>
    <row r="53" spans="1:24" x14ac:dyDescent="0.4">
      <c r="A53" s="409"/>
      <c r="B53" s="350"/>
      <c r="C53" s="355"/>
      <c r="D53" s="42">
        <v>325</v>
      </c>
      <c r="E53" s="42">
        <v>378</v>
      </c>
      <c r="F53" s="42">
        <v>175</v>
      </c>
      <c r="G53" s="42">
        <v>196</v>
      </c>
      <c r="H53" s="42">
        <v>197</v>
      </c>
      <c r="I53" s="42">
        <v>184</v>
      </c>
      <c r="J53" s="42">
        <v>192</v>
      </c>
      <c r="K53" s="42">
        <v>209</v>
      </c>
      <c r="L53" s="42">
        <v>211</v>
      </c>
      <c r="M53" s="42">
        <v>229</v>
      </c>
      <c r="N53" s="42"/>
      <c r="O53" s="42"/>
      <c r="P53" s="42"/>
      <c r="Q53" s="187"/>
      <c r="R53" s="1"/>
      <c r="S53" s="1"/>
      <c r="T53" s="1"/>
      <c r="U53" s="1"/>
      <c r="V53" s="1"/>
      <c r="W53" s="1"/>
      <c r="X53" s="1"/>
    </row>
    <row r="54" spans="1:24" x14ac:dyDescent="0.4">
      <c r="A54" s="409"/>
      <c r="B54" s="350"/>
      <c r="C54" s="351" t="s">
        <v>120</v>
      </c>
      <c r="D54" s="333">
        <f>(D52/D$44)*100</f>
        <v>7.3612565445026172</v>
      </c>
      <c r="E54" s="333"/>
      <c r="F54" s="333">
        <f t="shared" ref="F54" si="181">(F52/F$44)*100</f>
        <v>4.3822348216394991</v>
      </c>
      <c r="G54" s="333"/>
      <c r="H54" s="333">
        <f>(H52/H$44)*100</f>
        <v>4.2001984345717123</v>
      </c>
      <c r="I54" s="333"/>
      <c r="J54" s="333">
        <f t="shared" ref="J54" si="182">(J52/J$44)*100</f>
        <v>4.1550098435395295</v>
      </c>
      <c r="K54" s="333"/>
      <c r="L54" s="333">
        <f t="shared" ref="L54" si="183">(L52/L$44)*100</f>
        <v>4.3366844076483346</v>
      </c>
      <c r="M54" s="333"/>
      <c r="N54" s="333" t="e">
        <f>(N52/N$44)*100</f>
        <v>#DIV/0!</v>
      </c>
      <c r="O54" s="333"/>
      <c r="P54" s="48"/>
      <c r="Q54" s="187"/>
      <c r="R54" s="1"/>
      <c r="S54" s="1"/>
      <c r="T54" s="1"/>
      <c r="U54" s="1"/>
      <c r="V54" s="1"/>
      <c r="W54" s="1"/>
      <c r="X54" s="1"/>
    </row>
    <row r="55" spans="1:24" ht="21.75" customHeight="1" x14ac:dyDescent="0.4">
      <c r="A55" s="409"/>
      <c r="B55" s="350"/>
      <c r="C55" s="351"/>
      <c r="D55" s="48">
        <f>(D53/D$44)*100</f>
        <v>3.4031413612565444</v>
      </c>
      <c r="E55" s="48">
        <f>(E53/D$44)*100</f>
        <v>3.9581151832460733</v>
      </c>
      <c r="F55" s="48">
        <f t="shared" ref="F55" si="184">(F53/F$44)*100</f>
        <v>2.0670918969997638</v>
      </c>
      <c r="G55" s="48">
        <f t="shared" ref="G55" si="185">(G53/F$44)*100</f>
        <v>2.3151429246397357</v>
      </c>
      <c r="H55" s="48">
        <f t="shared" ref="H55" si="186">(H53/H$44)*100</f>
        <v>2.1717561459596517</v>
      </c>
      <c r="I55" s="48">
        <f t="shared" ref="I55" si="187">(I53/H$44)*100</f>
        <v>2.0284422886120606</v>
      </c>
      <c r="J55" s="48">
        <f t="shared" ref="J55" si="188">(J53/J$44)*100</f>
        <v>1.9894311470313957</v>
      </c>
      <c r="K55" s="48">
        <f t="shared" ref="K55" si="189">(K53/J$44)*100</f>
        <v>2.1655786965081338</v>
      </c>
      <c r="L55" s="48">
        <f t="shared" ref="L55" si="190">(L53/L$44)*100</f>
        <v>2.0796372954859055</v>
      </c>
      <c r="M55" s="48">
        <f t="shared" ref="M55" si="191">(M53/L$44)*100</f>
        <v>2.2570471121624287</v>
      </c>
      <c r="N55" s="48" t="e">
        <f>(N53/N$44)*100</f>
        <v>#DIV/0!</v>
      </c>
      <c r="O55" s="48" t="e">
        <f>(O53/N$44)*100</f>
        <v>#DIV/0!</v>
      </c>
      <c r="P55" s="48" t="e">
        <f>(P53/#REF!)*100</f>
        <v>#REF!</v>
      </c>
      <c r="Q55" s="187"/>
      <c r="R55" s="1"/>
      <c r="S55" s="1"/>
      <c r="T55" s="1"/>
      <c r="U55" s="1"/>
      <c r="V55" s="1"/>
      <c r="W55" s="1"/>
      <c r="X55" s="1"/>
    </row>
    <row r="56" spans="1:24" x14ac:dyDescent="0.4">
      <c r="A56" s="409"/>
      <c r="B56" s="350" t="s">
        <v>35</v>
      </c>
      <c r="C56" s="355" t="s">
        <v>24</v>
      </c>
      <c r="D56" s="332">
        <f t="shared" ref="D56" si="192">D57+E57</f>
        <v>7096</v>
      </c>
      <c r="E56" s="332"/>
      <c r="F56" s="332">
        <f t="shared" ref="F56" si="193">F57+G57</f>
        <v>6324</v>
      </c>
      <c r="G56" s="332"/>
      <c r="H56" s="332">
        <f t="shared" ref="H56" si="194">H57+I57</f>
        <v>6907</v>
      </c>
      <c r="I56" s="332"/>
      <c r="J56" s="332">
        <f t="shared" ref="J56" si="195">J57+K57</f>
        <v>7416</v>
      </c>
      <c r="K56" s="332"/>
      <c r="L56" s="332">
        <f t="shared" ref="L56" si="196">L57+M57</f>
        <v>7763</v>
      </c>
      <c r="M56" s="332"/>
      <c r="N56" s="332">
        <f>N57+O57</f>
        <v>0</v>
      </c>
      <c r="O56" s="332"/>
      <c r="P56" s="42"/>
      <c r="Q56" s="187"/>
      <c r="R56" s="1"/>
      <c r="S56" s="1"/>
      <c r="T56" s="1"/>
      <c r="U56" s="1"/>
      <c r="V56" s="1"/>
      <c r="W56" s="1"/>
      <c r="X56" s="1"/>
    </row>
    <row r="57" spans="1:24" x14ac:dyDescent="0.4">
      <c r="A57" s="409"/>
      <c r="B57" s="350"/>
      <c r="C57" s="355"/>
      <c r="D57" s="42">
        <v>3607</v>
      </c>
      <c r="E57" s="42">
        <v>3489</v>
      </c>
      <c r="F57" s="42">
        <v>3202</v>
      </c>
      <c r="G57" s="42">
        <v>3122</v>
      </c>
      <c r="H57" s="42">
        <v>3349</v>
      </c>
      <c r="I57" s="42">
        <v>3558</v>
      </c>
      <c r="J57" s="42">
        <v>3762</v>
      </c>
      <c r="K57" s="42">
        <v>3654</v>
      </c>
      <c r="L57" s="42">
        <v>3885</v>
      </c>
      <c r="M57" s="42">
        <v>3878</v>
      </c>
      <c r="N57" s="42"/>
      <c r="O57" s="42"/>
      <c r="P57" s="42"/>
      <c r="Q57" s="187"/>
      <c r="R57" s="1"/>
      <c r="S57" s="1"/>
      <c r="T57" s="1"/>
      <c r="U57" s="1"/>
      <c r="V57" s="1"/>
      <c r="W57" s="1"/>
      <c r="X57" s="1"/>
    </row>
    <row r="58" spans="1:24" ht="21.75" customHeight="1" x14ac:dyDescent="0.4">
      <c r="A58" s="409"/>
      <c r="B58" s="350"/>
      <c r="C58" s="351" t="s">
        <v>120</v>
      </c>
      <c r="D58" s="333">
        <f>(D56/D$44)*100</f>
        <v>74.303664921465966</v>
      </c>
      <c r="E58" s="333"/>
      <c r="F58" s="333">
        <f t="shared" ref="F58" si="197">(F56/F$44)*100</f>
        <v>74.698795180722882</v>
      </c>
      <c r="G58" s="333"/>
      <c r="H58" s="333">
        <f>(H56/H$44)*100</f>
        <v>76.143754823062508</v>
      </c>
      <c r="I58" s="333"/>
      <c r="J58" s="333">
        <f t="shared" ref="J58" si="198">(J56/J$44)*100</f>
        <v>76.841778054087655</v>
      </c>
      <c r="K58" s="333"/>
      <c r="L58" s="333">
        <f t="shared" ref="L58" si="199">(L56/L$44)*100</f>
        <v>76.512911492213675</v>
      </c>
      <c r="M58" s="333"/>
      <c r="N58" s="333" t="e">
        <f>(N56/N$44)*100</f>
        <v>#DIV/0!</v>
      </c>
      <c r="O58" s="333"/>
      <c r="P58" s="48"/>
      <c r="Q58" s="187"/>
      <c r="R58" s="1"/>
      <c r="S58" s="1"/>
      <c r="T58" s="1"/>
      <c r="U58" s="1"/>
      <c r="V58" s="1"/>
      <c r="W58" s="1"/>
      <c r="X58" s="1"/>
    </row>
    <row r="59" spans="1:24" x14ac:dyDescent="0.4">
      <c r="A59" s="409"/>
      <c r="B59" s="350"/>
      <c r="C59" s="351"/>
      <c r="D59" s="48">
        <f>(D57/D$44)*100</f>
        <v>37.769633507853399</v>
      </c>
      <c r="E59" s="48">
        <f>(E57/D$44)*100</f>
        <v>36.534031413612567</v>
      </c>
      <c r="F59" s="48">
        <f t="shared" ref="F59" si="200">(F57/F$44)*100</f>
        <v>37.821875738247108</v>
      </c>
      <c r="G59" s="48">
        <f t="shared" ref="G59" si="201">(G57/F$44)*100</f>
        <v>36.876919442475788</v>
      </c>
      <c r="H59" s="48">
        <f t="shared" ref="H59" si="202">(H57/H$44)*100</f>
        <v>36.919854481314083</v>
      </c>
      <c r="I59" s="48">
        <f t="shared" ref="I59" si="203">(I57/H$44)*100</f>
        <v>39.223900341748433</v>
      </c>
      <c r="J59" s="48">
        <f t="shared" ref="J59" si="204">(J57/J$44)*100</f>
        <v>38.980416537146411</v>
      </c>
      <c r="K59" s="48">
        <f t="shared" ref="K59" si="205">(K57/J$44)*100</f>
        <v>37.861361516941251</v>
      </c>
      <c r="L59" s="48">
        <f t="shared" ref="L59" si="206">(L57/L$44)*100</f>
        <v>38.290952099349497</v>
      </c>
      <c r="M59" s="48">
        <f t="shared" ref="M59" si="207">(M57/L$44)*100</f>
        <v>38.221959392864186</v>
      </c>
      <c r="N59" s="48" t="e">
        <f>(N57/N$44)*100</f>
        <v>#DIV/0!</v>
      </c>
      <c r="O59" s="48" t="e">
        <f>(O57/N$44)*100</f>
        <v>#DIV/0!</v>
      </c>
      <c r="P59" s="48" t="e">
        <f>(P57/#REF!)*100</f>
        <v>#REF!</v>
      </c>
      <c r="Q59" s="187"/>
      <c r="R59" s="1"/>
      <c r="S59" s="1"/>
      <c r="T59" s="1"/>
      <c r="U59" s="1"/>
      <c r="V59" s="1"/>
      <c r="W59" s="1"/>
      <c r="X59" s="1"/>
    </row>
    <row r="60" spans="1:24" x14ac:dyDescent="0.4">
      <c r="A60" s="409"/>
      <c r="B60" s="350" t="s">
        <v>36</v>
      </c>
      <c r="C60" s="355" t="s">
        <v>24</v>
      </c>
      <c r="D60" s="332">
        <f t="shared" ref="D60" si="208">D61+E61</f>
        <v>1704</v>
      </c>
      <c r="E60" s="332"/>
      <c r="F60" s="332">
        <f t="shared" ref="F60" si="209">F61+G61</f>
        <v>1724</v>
      </c>
      <c r="G60" s="332"/>
      <c r="H60" s="332">
        <f t="shared" ref="H60" si="210">H61+I61</f>
        <v>1733</v>
      </c>
      <c r="I60" s="332"/>
      <c r="J60" s="332">
        <f t="shared" ref="J60" si="211">J61+K61</f>
        <v>1778</v>
      </c>
      <c r="K60" s="332"/>
      <c r="L60" s="332">
        <f t="shared" ref="L60" si="212">L61+M61</f>
        <v>1882</v>
      </c>
      <c r="M60" s="332"/>
      <c r="N60" s="332">
        <f>N61+O61</f>
        <v>0</v>
      </c>
      <c r="O60" s="332"/>
      <c r="P60" s="42"/>
      <c r="Q60" s="187"/>
      <c r="R60" s="1"/>
      <c r="S60" s="1"/>
      <c r="T60" s="1"/>
      <c r="U60" s="1"/>
      <c r="V60" s="1"/>
      <c r="W60" s="1"/>
      <c r="X60" s="1"/>
    </row>
    <row r="61" spans="1:24" x14ac:dyDescent="0.4">
      <c r="A61" s="409"/>
      <c r="B61" s="350"/>
      <c r="C61" s="355"/>
      <c r="D61" s="42">
        <v>1200</v>
      </c>
      <c r="E61" s="42">
        <v>504</v>
      </c>
      <c r="F61" s="42">
        <v>1204</v>
      </c>
      <c r="G61" s="42">
        <v>520</v>
      </c>
      <c r="H61" s="42">
        <v>1200</v>
      </c>
      <c r="I61" s="42">
        <v>533</v>
      </c>
      <c r="J61" s="42">
        <v>1210</v>
      </c>
      <c r="K61" s="42">
        <v>568</v>
      </c>
      <c r="L61" s="42">
        <v>1242</v>
      </c>
      <c r="M61" s="42">
        <v>640</v>
      </c>
      <c r="N61" s="42"/>
      <c r="O61" s="42"/>
      <c r="P61" s="42"/>
      <c r="Q61" s="187"/>
      <c r="R61" s="1"/>
      <c r="S61" s="1"/>
      <c r="T61" s="1"/>
      <c r="U61" s="1"/>
      <c r="V61" s="1"/>
      <c r="W61" s="1"/>
      <c r="X61" s="1"/>
    </row>
    <row r="62" spans="1:24" x14ac:dyDescent="0.4">
      <c r="A62" s="409"/>
      <c r="B62" s="350"/>
      <c r="C62" s="351" t="s">
        <v>120</v>
      </c>
      <c r="D62" s="333">
        <f>(D60/D$44)*100</f>
        <v>17.842931937172775</v>
      </c>
      <c r="E62" s="333"/>
      <c r="F62" s="333">
        <f t="shared" ref="F62" si="213">(F60/F$44)*100</f>
        <v>20.363808173871959</v>
      </c>
      <c r="G62" s="333"/>
      <c r="H62" s="333">
        <f>(H60/H$44)*100</f>
        <v>19.104839598721199</v>
      </c>
      <c r="I62" s="333"/>
      <c r="J62" s="333">
        <f t="shared" ref="J62" si="214">(J60/J$44)*100</f>
        <v>18.422961351155319</v>
      </c>
      <c r="K62" s="333"/>
      <c r="L62" s="333">
        <f t="shared" ref="L62" si="215">(L60/L$44)*100</f>
        <v>18.549181943623104</v>
      </c>
      <c r="M62" s="333"/>
      <c r="N62" s="333" t="e">
        <f>(N60/N$44)*100</f>
        <v>#DIV/0!</v>
      </c>
      <c r="O62" s="333"/>
      <c r="P62" s="48"/>
      <c r="Q62" s="187"/>
      <c r="R62" s="1"/>
      <c r="S62" s="1"/>
      <c r="T62" s="1"/>
      <c r="U62" s="1"/>
      <c r="V62" s="1"/>
      <c r="W62" s="1"/>
      <c r="X62" s="1"/>
    </row>
    <row r="63" spans="1:24" x14ac:dyDescent="0.4">
      <c r="A63" s="409"/>
      <c r="B63" s="350"/>
      <c r="C63" s="351"/>
      <c r="D63" s="48">
        <f>(D61/D$44)*100</f>
        <v>12.56544502617801</v>
      </c>
      <c r="E63" s="48">
        <f>(E61/D$44)*100</f>
        <v>5.2774869109947646</v>
      </c>
      <c r="F63" s="48">
        <f t="shared" ref="F63" si="216">(F61/F$44)*100</f>
        <v>14.221592251358375</v>
      </c>
      <c r="G63" s="48">
        <f t="shared" ref="G63" si="217">(G61/F$44)*100</f>
        <v>6.1422159225135839</v>
      </c>
      <c r="H63" s="48">
        <f t="shared" ref="H63" si="218">(H61/H$44)*100</f>
        <v>13.228971447469959</v>
      </c>
      <c r="I63" s="48">
        <f t="shared" ref="I63" si="219">(I61/H$44)*100</f>
        <v>5.8758681512512396</v>
      </c>
      <c r="J63" s="48">
        <f t="shared" ref="J63" si="220">(J61/J$44)*100</f>
        <v>12.537560874520775</v>
      </c>
      <c r="K63" s="48">
        <f t="shared" ref="K63" si="221">(K61/J$44)*100</f>
        <v>5.8854004766345458</v>
      </c>
      <c r="L63" s="48">
        <f t="shared" ref="L63" si="222">(L61/L$44)*100</f>
        <v>12.241277350680072</v>
      </c>
      <c r="M63" s="48">
        <f t="shared" ref="M63" si="223">(M61/L$44)*100</f>
        <v>6.3079045929430313</v>
      </c>
      <c r="N63" s="48" t="e">
        <f>(N61/N$44)*100</f>
        <v>#DIV/0!</v>
      </c>
      <c r="O63" s="48" t="e">
        <f>(O61/N$44)*100</f>
        <v>#DIV/0!</v>
      </c>
      <c r="P63" s="48" t="e">
        <f>(P61/#REF!)*100</f>
        <v>#REF!</v>
      </c>
      <c r="Q63" s="187"/>
      <c r="R63" s="1"/>
      <c r="S63" s="1"/>
      <c r="T63" s="1"/>
      <c r="U63" s="1"/>
      <c r="V63" s="1"/>
      <c r="W63" s="1"/>
      <c r="X63" s="1"/>
    </row>
    <row r="64" spans="1:24" ht="21.75" customHeight="1" x14ac:dyDescent="0.4">
      <c r="A64" s="407"/>
      <c r="B64" s="379" t="s">
        <v>27</v>
      </c>
      <c r="C64" s="357" t="s">
        <v>24</v>
      </c>
      <c r="D64" s="361">
        <f>D65+E65</f>
        <v>47</v>
      </c>
      <c r="E64" s="361"/>
      <c r="F64" s="361">
        <f t="shared" ref="F64" si="224">F65+G65</f>
        <v>47</v>
      </c>
      <c r="G64" s="361"/>
      <c r="H64" s="361">
        <f>H65+I65</f>
        <v>50</v>
      </c>
      <c r="I64" s="361"/>
      <c r="J64" s="361">
        <f t="shared" ref="J64" si="225">J65+K65</f>
        <v>56</v>
      </c>
      <c r="K64" s="361"/>
      <c r="L64" s="361">
        <f t="shared" ref="L64" si="226">L65+M65</f>
        <v>61</v>
      </c>
      <c r="M64" s="361"/>
      <c r="N64" s="361">
        <f>N65+O65</f>
        <v>0</v>
      </c>
      <c r="O64" s="361"/>
      <c r="P64" s="39"/>
      <c r="Q64" s="187"/>
      <c r="R64" s="1"/>
      <c r="S64" s="1"/>
      <c r="T64" s="1"/>
      <c r="U64" s="1"/>
      <c r="V64" s="1"/>
      <c r="W64" s="1"/>
      <c r="X64" s="1"/>
    </row>
    <row r="65" spans="1:24" x14ac:dyDescent="0.4">
      <c r="A65" s="407"/>
      <c r="B65" s="379"/>
      <c r="C65" s="357"/>
      <c r="D65" s="39">
        <v>36</v>
      </c>
      <c r="E65" s="39">
        <v>11</v>
      </c>
      <c r="F65" s="39">
        <v>40</v>
      </c>
      <c r="G65" s="39">
        <v>7</v>
      </c>
      <c r="H65" s="39">
        <v>43</v>
      </c>
      <c r="I65" s="39">
        <v>7</v>
      </c>
      <c r="J65" s="39">
        <v>47</v>
      </c>
      <c r="K65" s="39">
        <v>9</v>
      </c>
      <c r="L65" s="39">
        <v>50</v>
      </c>
      <c r="M65" s="39">
        <v>11</v>
      </c>
      <c r="N65" s="39"/>
      <c r="O65" s="39"/>
      <c r="P65" s="39"/>
      <c r="Q65" s="187"/>
      <c r="R65" s="1"/>
      <c r="S65" s="1"/>
      <c r="T65" s="1"/>
      <c r="U65" s="1"/>
      <c r="V65" s="1"/>
      <c r="W65" s="1"/>
      <c r="X65" s="1"/>
    </row>
    <row r="66" spans="1:24" x14ac:dyDescent="0.4">
      <c r="A66" s="407"/>
      <c r="B66" s="379"/>
      <c r="C66" s="372" t="s">
        <v>120</v>
      </c>
      <c r="D66" s="358">
        <f>(D64/D$44)*100</f>
        <v>0.49214659685863871</v>
      </c>
      <c r="E66" s="358"/>
      <c r="F66" s="358">
        <f t="shared" ref="F66" si="227">(F64/F$44)*100</f>
        <v>0.55516182376565082</v>
      </c>
      <c r="G66" s="358"/>
      <c r="H66" s="358">
        <f>(H64/H$44)*100</f>
        <v>0.55120714364458168</v>
      </c>
      <c r="I66" s="358"/>
      <c r="J66" s="358">
        <f t="shared" ref="J66" si="228">(J64/J$44)*100</f>
        <v>0.58025075121749037</v>
      </c>
      <c r="K66" s="358"/>
      <c r="L66" s="358">
        <f t="shared" ref="L66" si="229">(L64/L$44)*100</f>
        <v>0.60122215651488264</v>
      </c>
      <c r="M66" s="358"/>
      <c r="N66" s="358" t="e">
        <f>(N64/N$44)*100</f>
        <v>#DIV/0!</v>
      </c>
      <c r="O66" s="358"/>
      <c r="P66" s="45"/>
      <c r="Q66" s="187"/>
      <c r="R66" s="1"/>
      <c r="S66" s="1"/>
      <c r="T66" s="1"/>
      <c r="U66" s="1"/>
      <c r="V66" s="1"/>
      <c r="W66" s="1"/>
      <c r="X66" s="1"/>
    </row>
    <row r="67" spans="1:24" x14ac:dyDescent="0.4">
      <c r="A67" s="407"/>
      <c r="B67" s="379"/>
      <c r="C67" s="372"/>
      <c r="D67" s="45">
        <f>(D65/D$44)*100</f>
        <v>0.37696335078534032</v>
      </c>
      <c r="E67" s="45">
        <f>(E65/D$44)*100</f>
        <v>0.11518324607329843</v>
      </c>
      <c r="F67" s="45">
        <f t="shared" ref="F67" si="230">(F65/F$44)*100</f>
        <v>0.47247814788566028</v>
      </c>
      <c r="G67" s="45">
        <f t="shared" ref="G67" si="231">(G65/F$44)*100</f>
        <v>8.2683675879990551E-2</v>
      </c>
      <c r="H67" s="45">
        <f t="shared" ref="H67" si="232">(H65/H$44)*100</f>
        <v>0.47403814353434021</v>
      </c>
      <c r="I67" s="45">
        <f t="shared" ref="I67" si="233">(I65/H$44)*100</f>
        <v>7.7169000110241429E-2</v>
      </c>
      <c r="J67" s="45">
        <f t="shared" ref="J67" si="234">(J65/J$44)*100</f>
        <v>0.48699616620039377</v>
      </c>
      <c r="K67" s="45">
        <f t="shared" ref="K67" si="235">(K65/J$44)*100</f>
        <v>9.3254585017096672E-2</v>
      </c>
      <c r="L67" s="45">
        <f t="shared" ref="L67" si="236">(L65/L$44)*100</f>
        <v>0.49280504632367439</v>
      </c>
      <c r="M67" s="45">
        <f t="shared" ref="M67" si="237">(M65/L$44)*100</f>
        <v>0.10841711019120837</v>
      </c>
      <c r="N67" s="45" t="e">
        <f>(N65/N$44)*100</f>
        <v>#DIV/0!</v>
      </c>
      <c r="O67" s="45" t="e">
        <f>(O65/N$44)*100</f>
        <v>#DIV/0!</v>
      </c>
      <c r="P67" s="45" t="e">
        <f>(P65/#REF!)*100</f>
        <v>#REF!</v>
      </c>
      <c r="Q67" s="187"/>
      <c r="R67" s="1"/>
      <c r="S67" s="1"/>
      <c r="T67" s="1"/>
      <c r="U67" s="1"/>
      <c r="V67" s="1"/>
      <c r="W67" s="1"/>
      <c r="X67" s="1"/>
    </row>
    <row r="68" spans="1:24" ht="21.75" customHeight="1" x14ac:dyDescent="0.4">
      <c r="A68" s="409"/>
      <c r="B68" s="350" t="s">
        <v>34</v>
      </c>
      <c r="C68" s="355" t="s">
        <v>24</v>
      </c>
      <c r="D68" s="332">
        <f t="shared" ref="D68" si="238">D69+E69</f>
        <v>1</v>
      </c>
      <c r="E68" s="332"/>
      <c r="F68" s="332">
        <f t="shared" ref="F68" si="239">F69+G69</f>
        <v>1</v>
      </c>
      <c r="G68" s="332"/>
      <c r="H68" s="332">
        <v>0</v>
      </c>
      <c r="I68" s="332"/>
      <c r="J68" s="332">
        <f t="shared" ref="J68" si="240">J69+K69</f>
        <v>3</v>
      </c>
      <c r="K68" s="332"/>
      <c r="L68" s="332">
        <f t="shared" ref="L68" si="241">L69+M69</f>
        <v>1</v>
      </c>
      <c r="M68" s="332"/>
      <c r="N68" s="332">
        <f>N69+O69</f>
        <v>0</v>
      </c>
      <c r="O68" s="332"/>
      <c r="P68" s="42"/>
      <c r="Q68" s="187"/>
      <c r="R68" s="1"/>
      <c r="S68" s="1"/>
      <c r="T68" s="1"/>
      <c r="U68" s="1"/>
      <c r="V68" s="1"/>
      <c r="W68" s="1"/>
      <c r="X68" s="1"/>
    </row>
    <row r="69" spans="1:24" x14ac:dyDescent="0.4">
      <c r="A69" s="409"/>
      <c r="B69" s="350"/>
      <c r="C69" s="355"/>
      <c r="D69" s="42">
        <v>1</v>
      </c>
      <c r="E69" s="42">
        <v>0</v>
      </c>
      <c r="F69" s="42">
        <v>1</v>
      </c>
      <c r="G69" s="42">
        <v>0</v>
      </c>
      <c r="H69" s="42">
        <v>1</v>
      </c>
      <c r="I69" s="42">
        <v>0</v>
      </c>
      <c r="J69" s="42">
        <v>1</v>
      </c>
      <c r="K69" s="42">
        <v>2</v>
      </c>
      <c r="L69" s="42">
        <v>1</v>
      </c>
      <c r="M69" s="42">
        <v>0</v>
      </c>
      <c r="N69" s="42"/>
      <c r="O69" s="42"/>
      <c r="P69" s="42"/>
      <c r="Q69" s="187"/>
      <c r="R69" s="1"/>
      <c r="S69" s="1"/>
      <c r="T69" s="1"/>
      <c r="U69" s="1"/>
      <c r="V69" s="1"/>
      <c r="W69" s="1"/>
      <c r="X69" s="1"/>
    </row>
    <row r="70" spans="1:24" x14ac:dyDescent="0.4">
      <c r="A70" s="409"/>
      <c r="B70" s="350"/>
      <c r="C70" s="351" t="s">
        <v>120</v>
      </c>
      <c r="D70" s="333">
        <f>(D68/D$44)*100</f>
        <v>1.0471204188481674E-2</v>
      </c>
      <c r="E70" s="333"/>
      <c r="F70" s="333">
        <f t="shared" ref="F70" si="242">(F68/F$44)*100</f>
        <v>1.1811953697141508E-2</v>
      </c>
      <c r="G70" s="333"/>
      <c r="H70" s="333">
        <f>(H68/H$44)*100</f>
        <v>0</v>
      </c>
      <c r="I70" s="333"/>
      <c r="J70" s="333">
        <f t="shared" ref="J70" si="243">(J68/J$44)*100</f>
        <v>3.1084861672365557E-2</v>
      </c>
      <c r="K70" s="333"/>
      <c r="L70" s="333">
        <f t="shared" ref="L70" si="244">(L68/L$44)*100</f>
        <v>9.8561009264734878E-3</v>
      </c>
      <c r="M70" s="333"/>
      <c r="N70" s="333" t="e">
        <f>(N68/N$44)*100</f>
        <v>#DIV/0!</v>
      </c>
      <c r="O70" s="333"/>
      <c r="P70" s="48"/>
      <c r="Q70" s="187"/>
      <c r="R70" s="1"/>
      <c r="S70" s="1"/>
      <c r="T70" s="1"/>
      <c r="U70" s="1"/>
      <c r="V70" s="1"/>
      <c r="W70" s="1"/>
      <c r="X70" s="1"/>
    </row>
    <row r="71" spans="1:24" x14ac:dyDescent="0.4">
      <c r="A71" s="409"/>
      <c r="B71" s="350"/>
      <c r="C71" s="351"/>
      <c r="D71" s="48">
        <f>(D69/D$44)*100</f>
        <v>1.0471204188481674E-2</v>
      </c>
      <c r="E71" s="48">
        <f>(E69/D$44)*100</f>
        <v>0</v>
      </c>
      <c r="F71" s="48">
        <f t="shared" ref="F71" si="245">(F69/F$44)*100</f>
        <v>1.1811953697141508E-2</v>
      </c>
      <c r="G71" s="48">
        <f t="shared" ref="G71" si="246">(G69/F$44)*100</f>
        <v>0</v>
      </c>
      <c r="H71" s="48">
        <f t="shared" ref="H71" si="247">(H69/H$44)*100</f>
        <v>1.1024142872891633E-2</v>
      </c>
      <c r="I71" s="48">
        <f t="shared" ref="I71" si="248">(I69/H$44)*100</f>
        <v>0</v>
      </c>
      <c r="J71" s="48">
        <f t="shared" ref="J71" si="249">(J69/J$44)*100</f>
        <v>1.0361620557455186E-2</v>
      </c>
      <c r="K71" s="48">
        <f t="shared" ref="K71" si="250">(K69/J$44)*100</f>
        <v>2.0723241114910373E-2</v>
      </c>
      <c r="L71" s="48">
        <f t="shared" ref="L71" si="251">(L69/L$44)*100</f>
        <v>9.8561009264734878E-3</v>
      </c>
      <c r="M71" s="48">
        <f t="shared" ref="M71" si="252">(M69/L$44)*100</f>
        <v>0</v>
      </c>
      <c r="N71" s="48" t="e">
        <f>(N69/N$44)*100</f>
        <v>#DIV/0!</v>
      </c>
      <c r="O71" s="48" t="e">
        <f>(O69/N$44)*100</f>
        <v>#DIV/0!</v>
      </c>
      <c r="P71" s="48" t="e">
        <f>(P69/#REF!)*100</f>
        <v>#REF!</v>
      </c>
      <c r="Q71" s="187"/>
      <c r="R71" s="1"/>
      <c r="S71" s="1"/>
      <c r="T71" s="1"/>
      <c r="U71" s="1"/>
      <c r="V71" s="1"/>
      <c r="W71" s="1"/>
      <c r="X71" s="1"/>
    </row>
    <row r="72" spans="1:24" ht="21.75" customHeight="1" x14ac:dyDescent="0.4">
      <c r="A72" s="409"/>
      <c r="B72" s="350" t="s">
        <v>35</v>
      </c>
      <c r="C72" s="355" t="s">
        <v>24</v>
      </c>
      <c r="D72" s="332">
        <f t="shared" ref="D72" si="253">D73+E73</f>
        <v>40</v>
      </c>
      <c r="E72" s="332"/>
      <c r="F72" s="332">
        <f t="shared" ref="F72" si="254">F73+G73</f>
        <v>40</v>
      </c>
      <c r="G72" s="332"/>
      <c r="H72" s="332">
        <f t="shared" ref="H72" si="255">H73+I73</f>
        <v>44</v>
      </c>
      <c r="I72" s="332"/>
      <c r="J72" s="332">
        <f t="shared" ref="J72" si="256">J73+K73</f>
        <v>44</v>
      </c>
      <c r="K72" s="332"/>
      <c r="L72" s="332">
        <f t="shared" ref="L72" si="257">L73+M73</f>
        <v>50</v>
      </c>
      <c r="M72" s="332"/>
      <c r="N72" s="332">
        <f>N73+O73</f>
        <v>0</v>
      </c>
      <c r="O72" s="332"/>
      <c r="P72" s="42"/>
      <c r="Q72" s="187"/>
      <c r="R72" s="1"/>
      <c r="S72" s="1"/>
      <c r="T72" s="1"/>
      <c r="U72" s="1"/>
      <c r="V72" s="1"/>
      <c r="W72" s="1"/>
      <c r="X72" s="1"/>
    </row>
    <row r="73" spans="1:24" ht="21.75" customHeight="1" x14ac:dyDescent="0.4">
      <c r="A73" s="409"/>
      <c r="B73" s="350"/>
      <c r="C73" s="355"/>
      <c r="D73" s="42">
        <v>30</v>
      </c>
      <c r="E73" s="42">
        <v>10</v>
      </c>
      <c r="F73" s="42">
        <v>34</v>
      </c>
      <c r="G73" s="42">
        <v>6</v>
      </c>
      <c r="H73" s="42">
        <v>38</v>
      </c>
      <c r="I73" s="42">
        <v>6</v>
      </c>
      <c r="J73" s="42">
        <v>38</v>
      </c>
      <c r="K73" s="42">
        <v>6</v>
      </c>
      <c r="L73" s="42">
        <v>40</v>
      </c>
      <c r="M73" s="42">
        <v>10</v>
      </c>
      <c r="N73" s="42"/>
      <c r="O73" s="42"/>
      <c r="P73" s="42"/>
      <c r="Q73" s="187"/>
      <c r="R73" s="1"/>
      <c r="S73" s="1"/>
      <c r="T73" s="1"/>
      <c r="U73" s="1"/>
      <c r="V73" s="1"/>
      <c r="W73" s="1"/>
      <c r="X73" s="1"/>
    </row>
    <row r="74" spans="1:24" x14ac:dyDescent="0.4">
      <c r="A74" s="409"/>
      <c r="B74" s="350"/>
      <c r="C74" s="351" t="s">
        <v>120</v>
      </c>
      <c r="D74" s="333">
        <f>(D72/D$44)*100</f>
        <v>0.41884816753926707</v>
      </c>
      <c r="E74" s="333"/>
      <c r="F74" s="333">
        <f t="shared" ref="F74" si="258">(F72/F$44)*100</f>
        <v>0.47247814788566028</v>
      </c>
      <c r="G74" s="333"/>
      <c r="H74" s="333">
        <f>(H72/H$44)*100</f>
        <v>0.48506228640723187</v>
      </c>
      <c r="I74" s="333"/>
      <c r="J74" s="333">
        <f t="shared" ref="J74" si="259">(J72/J$44)*100</f>
        <v>0.45591130452802819</v>
      </c>
      <c r="K74" s="333"/>
      <c r="L74" s="333">
        <f t="shared" ref="L74" si="260">(L72/L$44)*100</f>
        <v>0.49280504632367439</v>
      </c>
      <c r="M74" s="333"/>
      <c r="N74" s="333" t="e">
        <f>(N72/N$44)*100</f>
        <v>#DIV/0!</v>
      </c>
      <c r="O74" s="333"/>
      <c r="P74" s="48"/>
      <c r="Q74" s="187"/>
      <c r="R74" s="1"/>
      <c r="S74" s="1"/>
      <c r="T74" s="1"/>
      <c r="U74" s="1"/>
      <c r="V74" s="1"/>
      <c r="W74" s="1"/>
      <c r="X74" s="1"/>
    </row>
    <row r="75" spans="1:24" x14ac:dyDescent="0.4">
      <c r="A75" s="409"/>
      <c r="B75" s="350"/>
      <c r="C75" s="351"/>
      <c r="D75" s="48">
        <f>(D73/D$44)*100</f>
        <v>0.31413612565445026</v>
      </c>
      <c r="E75" s="48">
        <f>(E73/D$44)*100</f>
        <v>0.10471204188481677</v>
      </c>
      <c r="F75" s="48">
        <f t="shared" ref="F75" si="261">(F73/F$44)*100</f>
        <v>0.40160642570281119</v>
      </c>
      <c r="G75" s="48">
        <f t="shared" ref="G75" si="262">(G73/F$44)*100</f>
        <v>7.087172218284904E-2</v>
      </c>
      <c r="H75" s="48">
        <f t="shared" ref="H75" si="263">(H73/H$44)*100</f>
        <v>0.41891742916988206</v>
      </c>
      <c r="I75" s="48">
        <f t="shared" ref="I75" si="264">(I73/H$44)*100</f>
        <v>6.6144857237349794E-2</v>
      </c>
      <c r="J75" s="48">
        <f t="shared" ref="J75" si="265">(J73/J$44)*100</f>
        <v>0.39374158118329705</v>
      </c>
      <c r="K75" s="48">
        <f t="shared" ref="K75" si="266">(K73/J$44)*100</f>
        <v>6.2169723344731115E-2</v>
      </c>
      <c r="L75" s="48">
        <f t="shared" ref="L75" si="267">(L73/L$44)*100</f>
        <v>0.39424403705893946</v>
      </c>
      <c r="M75" s="48">
        <f t="shared" ref="M75" si="268">(M73/L$44)*100</f>
        <v>9.8561009264734864E-2</v>
      </c>
      <c r="N75" s="48" t="e">
        <f>(N73/N$44)*100</f>
        <v>#DIV/0!</v>
      </c>
      <c r="O75" s="48" t="e">
        <f>(O73/N$44)*100</f>
        <v>#DIV/0!</v>
      </c>
      <c r="P75" s="48" t="e">
        <f>(P73/#REF!)*100</f>
        <v>#REF!</v>
      </c>
      <c r="Q75" s="187"/>
      <c r="R75" s="1"/>
      <c r="S75" s="1"/>
      <c r="T75" s="1"/>
      <c r="U75" s="1"/>
      <c r="V75" s="1"/>
      <c r="W75" s="1"/>
      <c r="X75" s="1"/>
    </row>
    <row r="76" spans="1:24" x14ac:dyDescent="0.4">
      <c r="A76" s="409"/>
      <c r="B76" s="350" t="s">
        <v>36</v>
      </c>
      <c r="C76" s="355" t="s">
        <v>24</v>
      </c>
      <c r="D76" s="332">
        <f t="shared" ref="D76" si="269">D77+E77</f>
        <v>6</v>
      </c>
      <c r="E76" s="332"/>
      <c r="F76" s="332">
        <f t="shared" ref="F76" si="270">F77+G77</f>
        <v>6</v>
      </c>
      <c r="G76" s="332"/>
      <c r="H76" s="332">
        <f t="shared" ref="H76" si="271">H77+I77</f>
        <v>6</v>
      </c>
      <c r="I76" s="332"/>
      <c r="J76" s="332">
        <f t="shared" ref="J76" si="272">J77+K77</f>
        <v>9</v>
      </c>
      <c r="K76" s="332"/>
      <c r="L76" s="332">
        <f t="shared" ref="L76" si="273">L77+M77</f>
        <v>10</v>
      </c>
      <c r="M76" s="332"/>
      <c r="N76" s="332">
        <f>N77+O77</f>
        <v>0</v>
      </c>
      <c r="O76" s="332"/>
      <c r="P76" s="42"/>
      <c r="Q76" s="187"/>
      <c r="R76" s="1"/>
      <c r="S76" s="1"/>
      <c r="T76" s="1"/>
      <c r="U76" s="1"/>
      <c r="V76" s="1"/>
      <c r="W76" s="1"/>
      <c r="X76" s="1"/>
    </row>
    <row r="77" spans="1:24" x14ac:dyDescent="0.4">
      <c r="A77" s="409"/>
      <c r="B77" s="350"/>
      <c r="C77" s="355"/>
      <c r="D77" s="42">
        <v>5</v>
      </c>
      <c r="E77" s="42">
        <v>1</v>
      </c>
      <c r="F77" s="42">
        <v>5</v>
      </c>
      <c r="G77" s="42">
        <v>1</v>
      </c>
      <c r="H77" s="42">
        <v>5</v>
      </c>
      <c r="I77" s="42">
        <v>1</v>
      </c>
      <c r="J77" s="42">
        <v>8</v>
      </c>
      <c r="K77" s="42">
        <v>1</v>
      </c>
      <c r="L77" s="42">
        <v>9</v>
      </c>
      <c r="M77" s="42">
        <v>1</v>
      </c>
      <c r="N77" s="42"/>
      <c r="O77" s="42"/>
      <c r="P77" s="42"/>
      <c r="Q77" s="187"/>
      <c r="R77" s="1"/>
      <c r="S77" s="1"/>
      <c r="T77" s="1"/>
      <c r="U77" s="1"/>
      <c r="V77" s="1"/>
      <c r="W77" s="1"/>
      <c r="X77" s="1"/>
    </row>
    <row r="78" spans="1:24" x14ac:dyDescent="0.4">
      <c r="A78" s="409"/>
      <c r="B78" s="350"/>
      <c r="C78" s="351" t="s">
        <v>120</v>
      </c>
      <c r="D78" s="333">
        <f>(D76/D$44)*100</f>
        <v>6.2827225130890049E-2</v>
      </c>
      <c r="E78" s="333"/>
      <c r="F78" s="333">
        <f t="shared" ref="F78" si="274">(F76/F$44)*100</f>
        <v>7.087172218284904E-2</v>
      </c>
      <c r="G78" s="333"/>
      <c r="H78" s="333">
        <f>(H76/H$44)*100</f>
        <v>6.6144857237349794E-2</v>
      </c>
      <c r="I78" s="333"/>
      <c r="J78" s="333">
        <f t="shared" ref="J78" si="275">(J76/J$44)*100</f>
        <v>9.3254585017096672E-2</v>
      </c>
      <c r="K78" s="333"/>
      <c r="L78" s="333">
        <f t="shared" ref="L78" si="276">(L76/L$44)*100</f>
        <v>9.8561009264734864E-2</v>
      </c>
      <c r="M78" s="333"/>
      <c r="N78" s="333" t="e">
        <f>(N76/N$44)*100</f>
        <v>#DIV/0!</v>
      </c>
      <c r="O78" s="333"/>
      <c r="P78" s="48"/>
      <c r="Q78" s="187"/>
      <c r="R78" s="1"/>
      <c r="S78" s="1"/>
      <c r="T78" s="1"/>
      <c r="U78" s="1"/>
      <c r="V78" s="1"/>
      <c r="W78" s="1"/>
      <c r="X78" s="1"/>
    </row>
    <row r="79" spans="1:24" x14ac:dyDescent="0.4">
      <c r="A79" s="409"/>
      <c r="B79" s="350"/>
      <c r="C79" s="351"/>
      <c r="D79" s="48">
        <f>(D77/D$44)*100</f>
        <v>5.2356020942408384E-2</v>
      </c>
      <c r="E79" s="48">
        <f>(E77/D$44)*100</f>
        <v>1.0471204188481674E-2</v>
      </c>
      <c r="F79" s="48">
        <f t="shared" ref="F79" si="277">(F77/F$44)*100</f>
        <v>5.9059768485707535E-2</v>
      </c>
      <c r="G79" s="48">
        <f t="shared" ref="G79" si="278">(G77/F$44)*100</f>
        <v>1.1811953697141508E-2</v>
      </c>
      <c r="H79" s="48">
        <f t="shared" ref="H79" si="279">(H77/H$44)*100</f>
        <v>5.5120714364458166E-2</v>
      </c>
      <c r="I79" s="48">
        <f t="shared" ref="I79" si="280">(I77/H$44)*100</f>
        <v>1.1024142872891633E-2</v>
      </c>
      <c r="J79" s="48">
        <f t="shared" ref="J79" si="281">(J77/J$44)*100</f>
        <v>8.2892964459641491E-2</v>
      </c>
      <c r="K79" s="48">
        <f t="shared" ref="K79" si="282">(K77/J$44)*100</f>
        <v>1.0361620557455186E-2</v>
      </c>
      <c r="L79" s="48">
        <f t="shared" ref="L79" si="283">(L77/L$44)*100</f>
        <v>8.870490833826139E-2</v>
      </c>
      <c r="M79" s="48">
        <f t="shared" ref="M79" si="284">(M77/L$44)*100</f>
        <v>9.8561009264734878E-3</v>
      </c>
      <c r="N79" s="48" t="e">
        <f>(N77/N$44)*100</f>
        <v>#DIV/0!</v>
      </c>
      <c r="O79" s="48" t="e">
        <f>(O77/N$44)*100</f>
        <v>#DIV/0!</v>
      </c>
      <c r="P79" s="48" t="e">
        <f>(P77/#REF!)*100</f>
        <v>#REF!</v>
      </c>
      <c r="Q79" s="187"/>
      <c r="R79" s="1"/>
      <c r="S79" s="1"/>
      <c r="T79" s="1"/>
      <c r="U79" s="1"/>
      <c r="V79" s="1"/>
      <c r="W79" s="1"/>
      <c r="X79" s="1"/>
    </row>
    <row r="80" spans="1:24" x14ac:dyDescent="0.4">
      <c r="A80" s="43" t="s">
        <v>70</v>
      </c>
      <c r="B80" s="353" t="s">
        <v>71</v>
      </c>
      <c r="C80" s="353"/>
      <c r="D80" s="353"/>
      <c r="E80" s="353"/>
      <c r="F80" s="353"/>
      <c r="G80" s="353"/>
      <c r="H80" s="353"/>
      <c r="I80" s="353"/>
      <c r="J80" s="353"/>
      <c r="K80" s="353"/>
      <c r="L80" s="353"/>
      <c r="M80" s="353"/>
      <c r="N80" s="353"/>
      <c r="O80" s="353"/>
      <c r="P80" s="353"/>
      <c r="Q80" s="187"/>
      <c r="R80" s="1"/>
      <c r="S80" s="1"/>
      <c r="T80" s="1"/>
      <c r="U80" s="1"/>
      <c r="V80" s="1"/>
      <c r="W80" s="1"/>
      <c r="X80" s="1"/>
    </row>
    <row r="81" spans="1:24" x14ac:dyDescent="0.4">
      <c r="A81" s="357"/>
      <c r="B81" s="356" t="s">
        <v>121</v>
      </c>
      <c r="C81" s="357" t="s">
        <v>24</v>
      </c>
      <c r="D81" s="361">
        <f>D82+E82</f>
        <v>252</v>
      </c>
      <c r="E81" s="361"/>
      <c r="F81" s="361">
        <f t="shared" ref="F81" si="285">F82+G82</f>
        <v>239</v>
      </c>
      <c r="G81" s="361"/>
      <c r="H81" s="361">
        <f t="shared" ref="H81" si="286">H82+I82</f>
        <v>256</v>
      </c>
      <c r="I81" s="361"/>
      <c r="J81" s="361">
        <f t="shared" ref="J81" si="287">J82+K82</f>
        <v>382</v>
      </c>
      <c r="K81" s="361"/>
      <c r="L81" s="361">
        <f t="shared" ref="L81" si="288">L82+M82</f>
        <v>460</v>
      </c>
      <c r="M81" s="361"/>
      <c r="N81" s="361">
        <f>N82+O82</f>
        <v>0</v>
      </c>
      <c r="O81" s="361"/>
      <c r="P81" s="39"/>
      <c r="Q81" s="187"/>
      <c r="R81" s="1"/>
      <c r="S81" s="1"/>
      <c r="T81" s="1"/>
      <c r="U81" s="1"/>
      <c r="V81" s="1"/>
      <c r="W81" s="1"/>
      <c r="X81" s="1"/>
    </row>
    <row r="82" spans="1:24" x14ac:dyDescent="0.4">
      <c r="A82" s="357"/>
      <c r="B82" s="356"/>
      <c r="C82" s="357"/>
      <c r="D82" s="39">
        <v>116</v>
      </c>
      <c r="E82" s="39">
        <v>136</v>
      </c>
      <c r="F82" s="39">
        <v>115</v>
      </c>
      <c r="G82" s="39">
        <v>124</v>
      </c>
      <c r="H82" s="39">
        <v>136</v>
      </c>
      <c r="I82" s="39">
        <v>120</v>
      </c>
      <c r="J82" s="39">
        <v>166</v>
      </c>
      <c r="K82" s="39">
        <v>216</v>
      </c>
      <c r="L82" s="39">
        <v>210</v>
      </c>
      <c r="M82" s="39">
        <v>250</v>
      </c>
      <c r="N82" s="39"/>
      <c r="O82" s="39"/>
      <c r="P82" s="39"/>
      <c r="Q82" s="187"/>
      <c r="R82" s="1"/>
      <c r="S82" s="1"/>
      <c r="T82" s="1"/>
      <c r="U82" s="1"/>
      <c r="V82" s="1"/>
      <c r="W82" s="1"/>
      <c r="X82" s="1"/>
    </row>
    <row r="83" spans="1:24" x14ac:dyDescent="0.4">
      <c r="A83" s="357"/>
      <c r="B83" s="356"/>
      <c r="C83" s="372" t="s">
        <v>118</v>
      </c>
      <c r="D83" s="358">
        <f>(D81/D$8)*100</f>
        <v>8.4563758389261743</v>
      </c>
      <c r="E83" s="358"/>
      <c r="F83" s="358">
        <f>(F81/F$8)*100</f>
        <v>8.0201342281879189</v>
      </c>
      <c r="G83" s="358"/>
      <c r="H83" s="358">
        <f>(H81/H$8)*100</f>
        <v>8.5992610010077257</v>
      </c>
      <c r="I83" s="358"/>
      <c r="J83" s="358">
        <f>(J81/J$8)*100</f>
        <v>11.782850092535472</v>
      </c>
      <c r="K83" s="358"/>
      <c r="L83" s="358">
        <f>(L81/L$8)*100</f>
        <v>13.702710753649091</v>
      </c>
      <c r="M83" s="358"/>
      <c r="N83" s="358" t="e">
        <f>(N81/N$8)*100</f>
        <v>#DIV/0!</v>
      </c>
      <c r="O83" s="358"/>
      <c r="P83" s="45"/>
      <c r="Q83" s="187"/>
      <c r="R83" s="1"/>
      <c r="S83" s="1"/>
      <c r="T83" s="1"/>
      <c r="U83" s="1"/>
      <c r="V83" s="1"/>
      <c r="W83" s="1"/>
      <c r="X83" s="1"/>
    </row>
    <row r="84" spans="1:24" x14ac:dyDescent="0.4">
      <c r="A84" s="357"/>
      <c r="B84" s="356"/>
      <c r="C84" s="372"/>
      <c r="D84" s="45">
        <f>(D82/D$8)*100</f>
        <v>3.8926174496644297</v>
      </c>
      <c r="E84" s="45">
        <f>(E82/D$8)*100</f>
        <v>4.5637583892617446</v>
      </c>
      <c r="F84" s="45">
        <f>(F82/F$8)*100</f>
        <v>3.8590604026845639</v>
      </c>
      <c r="G84" s="45">
        <f>(G82/F$8)*100</f>
        <v>4.1610738255033555</v>
      </c>
      <c r="H84" s="45">
        <f>(H82/H$8)*100</f>
        <v>4.5683574067853545</v>
      </c>
      <c r="I84" s="45">
        <f>(I82/H$8)*100</f>
        <v>4.0309035942223712</v>
      </c>
      <c r="J84" s="45">
        <f>(J82/J$8)*100</f>
        <v>5.1202961135101788</v>
      </c>
      <c r="K84" s="45">
        <f>(K82/J$8)*100</f>
        <v>6.6625539790252928</v>
      </c>
      <c r="L84" s="45">
        <f>(L82/L$8)*100</f>
        <v>6.2555853440571934</v>
      </c>
      <c r="M84" s="45">
        <f>(M82/L$8)*100</f>
        <v>7.4471254095918979</v>
      </c>
      <c r="N84" s="45" t="e">
        <f>(N82/N$8)*100</f>
        <v>#DIV/0!</v>
      </c>
      <c r="O84" s="45" t="e">
        <f>(O82/N$8)*100</f>
        <v>#DIV/0!</v>
      </c>
      <c r="P84" s="45" t="e">
        <f>(P82/#REF!)*100</f>
        <v>#REF!</v>
      </c>
      <c r="Q84" s="187"/>
      <c r="R84" s="1"/>
      <c r="S84" s="1"/>
      <c r="T84" s="1"/>
      <c r="U84" s="1"/>
      <c r="V84" s="1"/>
      <c r="W84" s="1"/>
      <c r="X84" s="1"/>
    </row>
    <row r="85" spans="1:24" x14ac:dyDescent="0.4">
      <c r="A85" s="404"/>
      <c r="B85" s="350" t="s">
        <v>26</v>
      </c>
      <c r="C85" s="355" t="s">
        <v>24</v>
      </c>
      <c r="D85" s="332">
        <f>D86+E86</f>
        <v>246</v>
      </c>
      <c r="E85" s="332"/>
      <c r="F85" s="332">
        <f t="shared" ref="F85" si="289">F86+G86</f>
        <v>233</v>
      </c>
      <c r="G85" s="332"/>
      <c r="H85" s="332">
        <f t="shared" ref="H85" si="290">H86+I86</f>
        <v>254</v>
      </c>
      <c r="I85" s="332"/>
      <c r="J85" s="332">
        <f t="shared" ref="J85" si="291">J86+K86</f>
        <v>380</v>
      </c>
      <c r="K85" s="332"/>
      <c r="L85" s="332">
        <f t="shared" ref="L85" si="292">L86+M86</f>
        <v>458</v>
      </c>
      <c r="M85" s="332"/>
      <c r="N85" s="332">
        <f>N86+O86</f>
        <v>0</v>
      </c>
      <c r="O85" s="332"/>
      <c r="P85" s="42"/>
      <c r="Q85" s="187"/>
      <c r="R85" s="1"/>
      <c r="S85" s="1"/>
      <c r="T85" s="1"/>
      <c r="U85" s="1"/>
      <c r="V85" s="1"/>
      <c r="W85" s="1"/>
      <c r="X85" s="1"/>
    </row>
    <row r="86" spans="1:24" x14ac:dyDescent="0.4">
      <c r="A86" s="404"/>
      <c r="B86" s="350"/>
      <c r="C86" s="355"/>
      <c r="D86" s="42">
        <v>112</v>
      </c>
      <c r="E86" s="42">
        <v>134</v>
      </c>
      <c r="F86" s="42">
        <v>111</v>
      </c>
      <c r="G86" s="42">
        <v>122</v>
      </c>
      <c r="H86" s="42">
        <v>134</v>
      </c>
      <c r="I86" s="42">
        <v>120</v>
      </c>
      <c r="J86" s="42">
        <v>165</v>
      </c>
      <c r="K86" s="42">
        <v>215</v>
      </c>
      <c r="L86" s="42">
        <v>208</v>
      </c>
      <c r="M86" s="42">
        <v>250</v>
      </c>
      <c r="N86" s="42"/>
      <c r="O86" s="42"/>
      <c r="P86" s="42"/>
      <c r="Q86" s="187"/>
      <c r="R86" s="1"/>
      <c r="S86" s="1"/>
      <c r="T86" s="1"/>
      <c r="U86" s="1"/>
      <c r="V86" s="1"/>
      <c r="W86" s="1"/>
      <c r="X86" s="1"/>
    </row>
    <row r="87" spans="1:24" x14ac:dyDescent="0.4">
      <c r="A87" s="404"/>
      <c r="B87" s="350"/>
      <c r="C87" s="351" t="s">
        <v>122</v>
      </c>
      <c r="D87" s="333">
        <f>(D85/D$81)*100</f>
        <v>97.61904761904762</v>
      </c>
      <c r="E87" s="333"/>
      <c r="F87" s="333">
        <f t="shared" ref="F87:F88" si="293">(F85/F$81)*100</f>
        <v>97.489539748953973</v>
      </c>
      <c r="G87" s="333"/>
      <c r="H87" s="333">
        <f t="shared" ref="H87:H88" si="294">(H85/H$81)*100</f>
        <v>99.21875</v>
      </c>
      <c r="I87" s="333"/>
      <c r="J87" s="333">
        <f t="shared" ref="J87:J88" si="295">(J85/J$81)*100</f>
        <v>99.476439790575924</v>
      </c>
      <c r="K87" s="333"/>
      <c r="L87" s="333">
        <f t="shared" ref="L87" si="296">(L85/L$81)*100</f>
        <v>99.565217391304344</v>
      </c>
      <c r="M87" s="333"/>
      <c r="N87" s="333" t="e">
        <f>(N85/N$81)*100</f>
        <v>#DIV/0!</v>
      </c>
      <c r="O87" s="333"/>
      <c r="P87" s="48"/>
      <c r="Q87" s="187"/>
      <c r="R87" s="1"/>
      <c r="S87" s="1"/>
      <c r="T87" s="1"/>
      <c r="U87" s="1"/>
      <c r="V87" s="1"/>
      <c r="W87" s="1"/>
      <c r="X87" s="1"/>
    </row>
    <row r="88" spans="1:24" x14ac:dyDescent="0.4">
      <c r="A88" s="404"/>
      <c r="B88" s="350"/>
      <c r="C88" s="351"/>
      <c r="D88" s="48">
        <f>(D86/D$81)*100</f>
        <v>44.444444444444443</v>
      </c>
      <c r="E88" s="48">
        <f>(E86/D$81)*100</f>
        <v>53.174603174603178</v>
      </c>
      <c r="F88" s="48">
        <f t="shared" si="293"/>
        <v>46.443514644351467</v>
      </c>
      <c r="G88" s="48">
        <f t="shared" ref="G88" si="297">(G86/F$81)*100</f>
        <v>51.046025104602514</v>
      </c>
      <c r="H88" s="48">
        <f t="shared" si="294"/>
        <v>52.34375</v>
      </c>
      <c r="I88" s="48">
        <f t="shared" ref="I88" si="298">(I86/H$81)*100</f>
        <v>46.875</v>
      </c>
      <c r="J88" s="48">
        <f t="shared" si="295"/>
        <v>43.193717277486911</v>
      </c>
      <c r="K88" s="48">
        <f t="shared" ref="K88" si="299">(K86/J$81)*100</f>
        <v>56.282722513088999</v>
      </c>
      <c r="L88" s="48">
        <f t="shared" ref="L88" si="300">(L86/L$81)*100</f>
        <v>45.217391304347828</v>
      </c>
      <c r="M88" s="48">
        <f t="shared" ref="M88" si="301">(M86/L$81)*100</f>
        <v>54.347826086956516</v>
      </c>
      <c r="N88" s="48" t="e">
        <f>(N86/N$81)*100</f>
        <v>#DIV/0!</v>
      </c>
      <c r="O88" s="48" t="e">
        <f>(O86/N$81)*100</f>
        <v>#DIV/0!</v>
      </c>
      <c r="P88" s="48" t="e">
        <f>(P86/#REF!)*100</f>
        <v>#REF!</v>
      </c>
      <c r="Q88" s="187"/>
      <c r="R88" s="1"/>
      <c r="S88" s="1"/>
      <c r="T88" s="1"/>
      <c r="U88" s="1"/>
      <c r="V88" s="1"/>
      <c r="W88" s="1"/>
      <c r="X88" s="1"/>
    </row>
    <row r="89" spans="1:24" x14ac:dyDescent="0.4">
      <c r="A89" s="404"/>
      <c r="B89" s="350" t="s">
        <v>27</v>
      </c>
      <c r="C89" s="355" t="s">
        <v>24</v>
      </c>
      <c r="D89" s="332">
        <f>D90+E90</f>
        <v>6</v>
      </c>
      <c r="E89" s="332"/>
      <c r="F89" s="332">
        <f t="shared" ref="F89" si="302">F90+G90</f>
        <v>6</v>
      </c>
      <c r="G89" s="332"/>
      <c r="H89" s="332">
        <f t="shared" ref="H89" si="303">H90+I90</f>
        <v>2</v>
      </c>
      <c r="I89" s="332"/>
      <c r="J89" s="332">
        <f t="shared" ref="J89" si="304">J90+K90</f>
        <v>2</v>
      </c>
      <c r="K89" s="332"/>
      <c r="L89" s="332">
        <f t="shared" ref="L89" si="305">L90+M90</f>
        <v>2</v>
      </c>
      <c r="M89" s="332"/>
      <c r="N89" s="332">
        <f>N90+O90</f>
        <v>0</v>
      </c>
      <c r="O89" s="332"/>
      <c r="P89" s="42"/>
      <c r="Q89" s="187"/>
      <c r="R89" s="1"/>
      <c r="S89" s="1"/>
      <c r="T89" s="1"/>
      <c r="U89" s="1"/>
      <c r="V89" s="1"/>
      <c r="W89" s="1"/>
      <c r="X89" s="1"/>
    </row>
    <row r="90" spans="1:24" x14ac:dyDescent="0.4">
      <c r="A90" s="404"/>
      <c r="B90" s="350"/>
      <c r="C90" s="355"/>
      <c r="D90" s="42">
        <v>4</v>
      </c>
      <c r="E90" s="42">
        <v>2</v>
      </c>
      <c r="F90" s="42">
        <v>4</v>
      </c>
      <c r="G90" s="42">
        <v>2</v>
      </c>
      <c r="H90" s="42">
        <v>2</v>
      </c>
      <c r="I90" s="42">
        <v>0</v>
      </c>
      <c r="J90" s="42">
        <v>1</v>
      </c>
      <c r="K90" s="42">
        <v>1</v>
      </c>
      <c r="L90" s="42">
        <v>2</v>
      </c>
      <c r="M90" s="42">
        <v>0</v>
      </c>
      <c r="N90" s="42"/>
      <c r="O90" s="42"/>
      <c r="P90" s="42"/>
      <c r="Q90" s="187"/>
      <c r="R90" s="1"/>
      <c r="S90" s="1"/>
      <c r="T90" s="1"/>
      <c r="U90" s="1"/>
      <c r="V90" s="1"/>
      <c r="W90" s="1"/>
      <c r="X90" s="1"/>
    </row>
    <row r="91" spans="1:24" ht="21.75" customHeight="1" x14ac:dyDescent="0.4">
      <c r="A91" s="404"/>
      <c r="B91" s="350"/>
      <c r="C91" s="351" t="s">
        <v>122</v>
      </c>
      <c r="D91" s="333">
        <f>(D89/D$81)*100</f>
        <v>2.3809523809523809</v>
      </c>
      <c r="E91" s="333"/>
      <c r="F91" s="333">
        <f t="shared" ref="F91:F92" si="306">(F89/F$81)*100</f>
        <v>2.510460251046025</v>
      </c>
      <c r="G91" s="333"/>
      <c r="H91" s="333">
        <f t="shared" ref="H91:H92" si="307">(H89/H$81)*100</f>
        <v>0.78125</v>
      </c>
      <c r="I91" s="333"/>
      <c r="J91" s="333">
        <f t="shared" ref="J91:J92" si="308">(J89/J$81)*100</f>
        <v>0.52356020942408377</v>
      </c>
      <c r="K91" s="333"/>
      <c r="L91" s="333">
        <f t="shared" ref="L91" si="309">(L89/L$81)*100</f>
        <v>0.43478260869565216</v>
      </c>
      <c r="M91" s="333"/>
      <c r="N91" s="333" t="e">
        <f>(N89/N$81)*100</f>
        <v>#DIV/0!</v>
      </c>
      <c r="O91" s="333"/>
      <c r="P91" s="48"/>
      <c r="Q91" s="187"/>
      <c r="R91" s="1"/>
      <c r="S91" s="1"/>
      <c r="T91" s="1"/>
      <c r="U91" s="1"/>
      <c r="V91" s="1"/>
      <c r="W91" s="1"/>
      <c r="X91" s="1"/>
    </row>
    <row r="92" spans="1:24" x14ac:dyDescent="0.4">
      <c r="A92" s="404"/>
      <c r="B92" s="350"/>
      <c r="C92" s="351"/>
      <c r="D92" s="48">
        <f>(D90/D$81)*100</f>
        <v>1.5873015873015872</v>
      </c>
      <c r="E92" s="48">
        <f>(E90/D$81)*100</f>
        <v>0.79365079365079361</v>
      </c>
      <c r="F92" s="48">
        <f t="shared" si="306"/>
        <v>1.6736401673640167</v>
      </c>
      <c r="G92" s="48">
        <f t="shared" ref="G92" si="310">(G90/F$81)*100</f>
        <v>0.83682008368200833</v>
      </c>
      <c r="H92" s="48">
        <f t="shared" si="307"/>
        <v>0.78125</v>
      </c>
      <c r="I92" s="48">
        <f t="shared" ref="I92" si="311">(I90/H$81)*100</f>
        <v>0</v>
      </c>
      <c r="J92" s="48">
        <f t="shared" si="308"/>
        <v>0.26178010471204188</v>
      </c>
      <c r="K92" s="48">
        <f t="shared" ref="K92" si="312">(K90/J$81)*100</f>
        <v>0.26178010471204188</v>
      </c>
      <c r="L92" s="48">
        <f t="shared" ref="L92" si="313">(L90/L$81)*100</f>
        <v>0.43478260869565216</v>
      </c>
      <c r="M92" s="48">
        <f t="shared" ref="M92" si="314">(M90/L$81)*100</f>
        <v>0</v>
      </c>
      <c r="N92" s="48" t="e">
        <f>(N90/N$81)*100</f>
        <v>#DIV/0!</v>
      </c>
      <c r="O92" s="48" t="e">
        <f>(O90/N$81)*100</f>
        <v>#DIV/0!</v>
      </c>
      <c r="P92" s="48" t="e">
        <f>(P90/#REF!)*100</f>
        <v>#REF!</v>
      </c>
      <c r="Q92" s="187"/>
      <c r="R92" s="1"/>
      <c r="S92" s="1"/>
      <c r="T92" s="1"/>
      <c r="U92" s="1"/>
      <c r="V92" s="1"/>
      <c r="W92" s="1"/>
      <c r="X92" s="1"/>
    </row>
    <row r="93" spans="1:24" x14ac:dyDescent="0.4">
      <c r="A93" s="49"/>
      <c r="B93" s="353" t="s">
        <v>82</v>
      </c>
      <c r="C93" s="353"/>
      <c r="D93" s="353"/>
      <c r="E93" s="353"/>
      <c r="F93" s="353"/>
      <c r="G93" s="353"/>
      <c r="H93" s="353"/>
      <c r="I93" s="353"/>
      <c r="J93" s="353"/>
      <c r="K93" s="353"/>
      <c r="L93" s="353"/>
      <c r="M93" s="353"/>
      <c r="N93" s="353"/>
      <c r="O93" s="353"/>
      <c r="P93" s="353"/>
      <c r="Q93" s="187"/>
      <c r="R93" s="1"/>
      <c r="S93" s="1"/>
      <c r="T93" s="1"/>
      <c r="U93" s="1"/>
      <c r="V93" s="1"/>
      <c r="W93" s="1"/>
      <c r="X93" s="1"/>
    </row>
    <row r="94" spans="1:24" x14ac:dyDescent="0.4">
      <c r="A94" s="411"/>
      <c r="B94" s="356" t="s">
        <v>123</v>
      </c>
      <c r="C94" s="357" t="s">
        <v>24</v>
      </c>
      <c r="D94" s="361">
        <f>D95+E95</f>
        <v>281</v>
      </c>
      <c r="E94" s="361"/>
      <c r="F94" s="361">
        <f t="shared" ref="F94" si="315">F95+G95</f>
        <v>231</v>
      </c>
      <c r="G94" s="361"/>
      <c r="H94" s="361">
        <f t="shared" ref="H94" si="316">H95+I95</f>
        <v>235</v>
      </c>
      <c r="I94" s="361"/>
      <c r="J94" s="361">
        <f t="shared" ref="J94" si="317">J95+K95</f>
        <v>218</v>
      </c>
      <c r="K94" s="361"/>
      <c r="L94" s="361">
        <f t="shared" ref="L94" si="318">L95+M95</f>
        <v>285</v>
      </c>
      <c r="M94" s="361"/>
      <c r="N94" s="361">
        <f>N95+O95</f>
        <v>0</v>
      </c>
      <c r="O94" s="361"/>
      <c r="P94" s="39"/>
      <c r="Q94" s="187"/>
      <c r="R94" s="1"/>
      <c r="S94" s="1"/>
      <c r="T94" s="1"/>
      <c r="U94" s="1"/>
      <c r="V94" s="1"/>
      <c r="W94" s="1"/>
      <c r="X94" s="1"/>
    </row>
    <row r="95" spans="1:24" x14ac:dyDescent="0.4">
      <c r="A95" s="411"/>
      <c r="B95" s="356"/>
      <c r="C95" s="357"/>
      <c r="D95" s="39">
        <v>156</v>
      </c>
      <c r="E95" s="39">
        <v>125</v>
      </c>
      <c r="F95" s="39">
        <v>125</v>
      </c>
      <c r="G95" s="39">
        <v>106</v>
      </c>
      <c r="H95" s="39">
        <v>116</v>
      </c>
      <c r="I95" s="39">
        <v>119</v>
      </c>
      <c r="J95" s="39">
        <v>103</v>
      </c>
      <c r="K95" s="39">
        <v>115</v>
      </c>
      <c r="L95" s="39">
        <v>137</v>
      </c>
      <c r="M95" s="39">
        <v>148</v>
      </c>
      <c r="N95" s="39"/>
      <c r="O95" s="39"/>
      <c r="P95" s="39"/>
      <c r="Q95" s="187"/>
      <c r="R95" s="1"/>
      <c r="S95" s="1"/>
      <c r="T95" s="1"/>
      <c r="U95" s="1"/>
      <c r="V95" s="1"/>
      <c r="W95" s="1"/>
      <c r="X95" s="1"/>
    </row>
    <row r="96" spans="1:24" x14ac:dyDescent="0.4">
      <c r="A96" s="411"/>
      <c r="B96" s="356"/>
      <c r="C96" s="372" t="s">
        <v>124</v>
      </c>
      <c r="D96" s="358">
        <f>(D94/D$8)*100</f>
        <v>9.4295302013422813</v>
      </c>
      <c r="E96" s="358"/>
      <c r="F96" s="358">
        <f>(F94/F$8)*100</f>
        <v>7.7516778523489922</v>
      </c>
      <c r="G96" s="358"/>
      <c r="H96" s="358">
        <f>(H94/H$8)*100</f>
        <v>7.8938528720188108</v>
      </c>
      <c r="I96" s="358"/>
      <c r="J96" s="358">
        <f>(J94/J$8)*100</f>
        <v>6.7242442936458975</v>
      </c>
      <c r="K96" s="358"/>
      <c r="L96" s="358">
        <f>(L94/L$8)*100</f>
        <v>8.4897229669347638</v>
      </c>
      <c r="M96" s="358"/>
      <c r="N96" s="358" t="e">
        <f>(N94/N$8)*100</f>
        <v>#DIV/0!</v>
      </c>
      <c r="O96" s="358"/>
      <c r="P96" s="45"/>
      <c r="Q96" s="187"/>
      <c r="R96" s="1"/>
      <c r="S96" s="1"/>
      <c r="T96" s="1"/>
      <c r="U96" s="1"/>
      <c r="V96" s="1"/>
      <c r="W96" s="1"/>
      <c r="X96" s="1"/>
    </row>
    <row r="97" spans="1:24" x14ac:dyDescent="0.4">
      <c r="A97" s="411"/>
      <c r="B97" s="356"/>
      <c r="C97" s="372"/>
      <c r="D97" s="45">
        <f>(D95/D$8)*100</f>
        <v>5.2348993288590604</v>
      </c>
      <c r="E97" s="45">
        <f>(E95/D$8)*100</f>
        <v>4.1946308724832218</v>
      </c>
      <c r="F97" s="45">
        <f>(F95/F$8)*100</f>
        <v>4.1946308724832218</v>
      </c>
      <c r="G97" s="45">
        <f>(G95/F$8)*100</f>
        <v>3.5570469798657718</v>
      </c>
      <c r="H97" s="45">
        <f>(H95/H$8)*100</f>
        <v>3.8965401410816258</v>
      </c>
      <c r="I97" s="45">
        <f>(I95/H$8)*100</f>
        <v>3.997312730937185</v>
      </c>
      <c r="J97" s="45">
        <f>(J95/J$8)*100</f>
        <v>3.1770512029611351</v>
      </c>
      <c r="K97" s="45">
        <f>(K95/J$8)*100</f>
        <v>3.5471930906847624</v>
      </c>
      <c r="L97" s="45">
        <f>(L95/L$8)*100</f>
        <v>4.08102472445636</v>
      </c>
      <c r="M97" s="45">
        <f>(M95/L$8)*100</f>
        <v>4.4086982424784029</v>
      </c>
      <c r="N97" s="45" t="e">
        <f>(N95/N$8)*100</f>
        <v>#DIV/0!</v>
      </c>
      <c r="O97" s="45" t="e">
        <f>(O95/N$8)*100</f>
        <v>#DIV/0!</v>
      </c>
      <c r="P97" s="45" t="e">
        <f>(P95/#REF!)*100</f>
        <v>#REF!</v>
      </c>
      <c r="Q97" s="187"/>
      <c r="R97" s="1"/>
      <c r="S97" s="1"/>
      <c r="T97" s="1"/>
      <c r="U97" s="1"/>
      <c r="V97" s="1"/>
      <c r="W97" s="1"/>
      <c r="X97" s="1"/>
    </row>
    <row r="98" spans="1:24" x14ac:dyDescent="0.4">
      <c r="A98" s="404"/>
      <c r="B98" s="350" t="s">
        <v>26</v>
      </c>
      <c r="C98" s="355" t="s">
        <v>24</v>
      </c>
      <c r="D98" s="332">
        <f>D99+E99</f>
        <v>261</v>
      </c>
      <c r="E98" s="332"/>
      <c r="F98" s="332">
        <f t="shared" ref="F98" si="319">F99+G99</f>
        <v>227</v>
      </c>
      <c r="G98" s="332"/>
      <c r="H98" s="332">
        <f t="shared" ref="H98" si="320">H99+I99</f>
        <v>233</v>
      </c>
      <c r="I98" s="332"/>
      <c r="J98" s="332">
        <f t="shared" ref="J98" si="321">J99+K99</f>
        <v>217</v>
      </c>
      <c r="K98" s="332"/>
      <c r="L98" s="332">
        <f t="shared" ref="L98" si="322">L99+M99</f>
        <v>282</v>
      </c>
      <c r="M98" s="332"/>
      <c r="N98" s="332">
        <f>N99+O99</f>
        <v>0</v>
      </c>
      <c r="O98" s="332"/>
      <c r="P98" s="42"/>
      <c r="Q98" s="187"/>
      <c r="R98" s="1"/>
      <c r="S98" s="1"/>
      <c r="T98" s="1"/>
      <c r="U98" s="1"/>
      <c r="V98" s="1"/>
      <c r="W98" s="1"/>
      <c r="X98" s="1"/>
    </row>
    <row r="99" spans="1:24" x14ac:dyDescent="0.4">
      <c r="A99" s="404"/>
      <c r="B99" s="350"/>
      <c r="C99" s="355"/>
      <c r="D99" s="42">
        <v>145</v>
      </c>
      <c r="E99" s="42">
        <v>116</v>
      </c>
      <c r="F99" s="42">
        <v>121</v>
      </c>
      <c r="G99" s="42">
        <v>106</v>
      </c>
      <c r="H99" s="42">
        <v>115</v>
      </c>
      <c r="I99" s="42">
        <v>118</v>
      </c>
      <c r="J99" s="42">
        <v>102</v>
      </c>
      <c r="K99" s="42">
        <v>115</v>
      </c>
      <c r="L99" s="42">
        <v>134</v>
      </c>
      <c r="M99" s="42">
        <v>148</v>
      </c>
      <c r="N99" s="42"/>
      <c r="O99" s="42"/>
      <c r="P99" s="42"/>
      <c r="Q99" s="187"/>
      <c r="R99" s="1"/>
      <c r="S99" s="1"/>
      <c r="T99" s="1"/>
      <c r="U99" s="1"/>
      <c r="V99" s="1"/>
      <c r="W99" s="1"/>
      <c r="X99" s="1"/>
    </row>
    <row r="100" spans="1:24" ht="21.75" customHeight="1" x14ac:dyDescent="0.4">
      <c r="A100" s="404"/>
      <c r="B100" s="350"/>
      <c r="C100" s="351" t="s">
        <v>125</v>
      </c>
      <c r="D100" s="333">
        <f>(D98/D$94)*100</f>
        <v>92.882562277580078</v>
      </c>
      <c r="E100" s="333"/>
      <c r="F100" s="333">
        <f t="shared" ref="F100:F101" si="323">(F98/F$94)*100</f>
        <v>98.268398268398272</v>
      </c>
      <c r="G100" s="333"/>
      <c r="H100" s="333">
        <f t="shared" ref="H100:H101" si="324">(H98/H$94)*100</f>
        <v>99.148936170212764</v>
      </c>
      <c r="I100" s="333"/>
      <c r="J100" s="333">
        <f t="shared" ref="J100:J101" si="325">(J98/J$94)*100</f>
        <v>99.541284403669721</v>
      </c>
      <c r="K100" s="333"/>
      <c r="L100" s="333">
        <f t="shared" ref="L100" si="326">(L98/L$94)*100</f>
        <v>98.94736842105263</v>
      </c>
      <c r="M100" s="333"/>
      <c r="N100" s="333" t="e">
        <f>(N98/N$94)*100</f>
        <v>#DIV/0!</v>
      </c>
      <c r="O100" s="333"/>
      <c r="P100" s="48"/>
      <c r="Q100" s="187"/>
      <c r="R100" s="1"/>
      <c r="S100" s="1"/>
      <c r="T100" s="1"/>
      <c r="U100" s="1"/>
      <c r="V100" s="1"/>
      <c r="W100" s="1"/>
      <c r="X100" s="1"/>
    </row>
    <row r="101" spans="1:24" x14ac:dyDescent="0.4">
      <c r="A101" s="404"/>
      <c r="B101" s="350"/>
      <c r="C101" s="351"/>
      <c r="D101" s="48">
        <f>(D99/D$94)*100</f>
        <v>51.601423487544487</v>
      </c>
      <c r="E101" s="48">
        <f>(E99/D$94)*100</f>
        <v>41.281138790035584</v>
      </c>
      <c r="F101" s="48">
        <f t="shared" si="323"/>
        <v>52.380952380952387</v>
      </c>
      <c r="G101" s="48">
        <f t="shared" ref="G101" si="327">(G99/F$94)*100</f>
        <v>45.887445887445885</v>
      </c>
      <c r="H101" s="48">
        <f t="shared" si="324"/>
        <v>48.936170212765958</v>
      </c>
      <c r="I101" s="48">
        <f t="shared" ref="I101" si="328">(I99/H$94)*100</f>
        <v>50.212765957446805</v>
      </c>
      <c r="J101" s="48">
        <f t="shared" si="325"/>
        <v>46.788990825688074</v>
      </c>
      <c r="K101" s="48">
        <f t="shared" ref="K101" si="329">(K99/J$94)*100</f>
        <v>52.752293577981646</v>
      </c>
      <c r="L101" s="48">
        <f t="shared" ref="L101" si="330">(L99/L$94)*100</f>
        <v>47.017543859649123</v>
      </c>
      <c r="M101" s="48">
        <f t="shared" ref="M101" si="331">(M99/L$94)*100</f>
        <v>51.929824561403507</v>
      </c>
      <c r="N101" s="48" t="e">
        <f>(N99/N$94)*100</f>
        <v>#DIV/0!</v>
      </c>
      <c r="O101" s="48" t="e">
        <f>(O99/N$94)*100</f>
        <v>#DIV/0!</v>
      </c>
      <c r="P101" s="48" t="e">
        <f>(P99/#REF!)*100</f>
        <v>#REF!</v>
      </c>
      <c r="Q101" s="187"/>
      <c r="R101" s="1"/>
      <c r="S101" s="1"/>
      <c r="T101" s="1"/>
      <c r="U101" s="1"/>
      <c r="V101" s="1"/>
      <c r="W101" s="1"/>
      <c r="X101" s="1"/>
    </row>
    <row r="102" spans="1:24" x14ac:dyDescent="0.4">
      <c r="A102" s="404"/>
      <c r="B102" s="350" t="s">
        <v>27</v>
      </c>
      <c r="C102" s="355" t="s">
        <v>24</v>
      </c>
      <c r="D102" s="332">
        <f>D103+E103</f>
        <v>20</v>
      </c>
      <c r="E102" s="332"/>
      <c r="F102" s="332">
        <f t="shared" ref="F102" si="332">F103+G103</f>
        <v>4</v>
      </c>
      <c r="G102" s="332"/>
      <c r="H102" s="332">
        <f t="shared" ref="H102" si="333">H103+I103</f>
        <v>2</v>
      </c>
      <c r="I102" s="332"/>
      <c r="J102" s="332">
        <f t="shared" ref="J102" si="334">J103+K103</f>
        <v>1</v>
      </c>
      <c r="K102" s="332"/>
      <c r="L102" s="332">
        <f t="shared" ref="L102" si="335">L103+M103</f>
        <v>3</v>
      </c>
      <c r="M102" s="332"/>
      <c r="N102" s="332">
        <f>N103+O103</f>
        <v>0</v>
      </c>
      <c r="O102" s="332"/>
      <c r="P102" s="42"/>
      <c r="Q102" s="187"/>
      <c r="R102" s="1"/>
      <c r="S102" s="1"/>
      <c r="T102" s="1"/>
      <c r="U102" s="1"/>
      <c r="V102" s="1"/>
      <c r="W102" s="1"/>
      <c r="X102" s="1"/>
    </row>
    <row r="103" spans="1:24" x14ac:dyDescent="0.4">
      <c r="A103" s="404"/>
      <c r="B103" s="350"/>
      <c r="C103" s="355"/>
      <c r="D103" s="42">
        <v>11</v>
      </c>
      <c r="E103" s="42">
        <v>9</v>
      </c>
      <c r="F103" s="42">
        <v>4</v>
      </c>
      <c r="G103" s="42">
        <v>0</v>
      </c>
      <c r="H103" s="42">
        <v>1</v>
      </c>
      <c r="I103" s="42">
        <v>1</v>
      </c>
      <c r="J103" s="42">
        <v>1</v>
      </c>
      <c r="K103" s="42">
        <v>0</v>
      </c>
      <c r="L103" s="42">
        <v>3</v>
      </c>
      <c r="M103" s="42">
        <v>0</v>
      </c>
      <c r="N103" s="42"/>
      <c r="O103" s="42"/>
      <c r="P103" s="42"/>
      <c r="Q103" s="187"/>
      <c r="R103" s="1"/>
      <c r="S103" s="1"/>
      <c r="T103" s="1"/>
      <c r="U103" s="1"/>
      <c r="V103" s="1"/>
      <c r="W103" s="1"/>
      <c r="X103" s="1"/>
    </row>
    <row r="104" spans="1:24" x14ac:dyDescent="0.4">
      <c r="A104" s="404"/>
      <c r="B104" s="350"/>
      <c r="C104" s="351" t="s">
        <v>125</v>
      </c>
      <c r="D104" s="333">
        <f>(D102/D$94)*100</f>
        <v>7.1174377224199299</v>
      </c>
      <c r="E104" s="333"/>
      <c r="F104" s="333">
        <f t="shared" ref="F104:F105" si="336">(F102/F$94)*100</f>
        <v>1.7316017316017316</v>
      </c>
      <c r="G104" s="333"/>
      <c r="H104" s="333">
        <f t="shared" ref="H104:H105" si="337">(H102/H$94)*100</f>
        <v>0.85106382978723405</v>
      </c>
      <c r="I104" s="333"/>
      <c r="J104" s="333">
        <f t="shared" ref="J104:J105" si="338">(J102/J$94)*100</f>
        <v>0.45871559633027525</v>
      </c>
      <c r="K104" s="333"/>
      <c r="L104" s="333">
        <f t="shared" ref="L104" si="339">(L102/L$94)*100</f>
        <v>1.0526315789473684</v>
      </c>
      <c r="M104" s="333"/>
      <c r="N104" s="333" t="e">
        <f>(N102/N$94)*100</f>
        <v>#DIV/0!</v>
      </c>
      <c r="O104" s="333"/>
      <c r="P104" s="48"/>
      <c r="Q104" s="187"/>
      <c r="R104" s="1"/>
      <c r="S104" s="1"/>
      <c r="T104" s="1"/>
      <c r="U104" s="1"/>
      <c r="V104" s="1"/>
      <c r="W104" s="1"/>
      <c r="X104" s="1"/>
    </row>
    <row r="105" spans="1:24" x14ac:dyDescent="0.4">
      <c r="A105" s="404"/>
      <c r="B105" s="350"/>
      <c r="C105" s="351"/>
      <c r="D105" s="48">
        <f>(D103/D$94)*100</f>
        <v>3.9145907473309607</v>
      </c>
      <c r="E105" s="48">
        <f>(E103/D$94)*100</f>
        <v>3.2028469750889679</v>
      </c>
      <c r="F105" s="48">
        <f t="shared" si="336"/>
        <v>1.7316017316017316</v>
      </c>
      <c r="G105" s="48">
        <f t="shared" ref="G105" si="340">(G103/F$94)*100</f>
        <v>0</v>
      </c>
      <c r="H105" s="48">
        <f t="shared" si="337"/>
        <v>0.42553191489361702</v>
      </c>
      <c r="I105" s="48">
        <f t="shared" ref="I105" si="341">(I103/H$94)*100</f>
        <v>0.42553191489361702</v>
      </c>
      <c r="J105" s="48">
        <f t="shared" si="338"/>
        <v>0.45871559633027525</v>
      </c>
      <c r="K105" s="48">
        <f t="shared" ref="K105" si="342">(K103/J$94)*100</f>
        <v>0</v>
      </c>
      <c r="L105" s="48">
        <f t="shared" ref="L105" si="343">(L103/L$94)*100</f>
        <v>1.0526315789473684</v>
      </c>
      <c r="M105" s="48">
        <f t="shared" ref="M105" si="344">(M103/L$94)*100</f>
        <v>0</v>
      </c>
      <c r="N105" s="48" t="e">
        <f>(N103/N$94)*100</f>
        <v>#DIV/0!</v>
      </c>
      <c r="O105" s="48" t="e">
        <f>(O103/N$94)*100</f>
        <v>#DIV/0!</v>
      </c>
      <c r="P105" s="48" t="e">
        <f>(P103/#REF!)*100</f>
        <v>#REF!</v>
      </c>
      <c r="Q105" s="187"/>
      <c r="R105" s="1"/>
      <c r="S105" s="1"/>
      <c r="T105" s="1"/>
      <c r="U105" s="1"/>
      <c r="V105" s="1"/>
      <c r="W105" s="1"/>
      <c r="X105" s="1"/>
    </row>
    <row r="106" spans="1:24" x14ac:dyDescent="0.4">
      <c r="A106" s="411"/>
      <c r="B106" s="356" t="s">
        <v>126</v>
      </c>
      <c r="C106" s="357" t="s">
        <v>24</v>
      </c>
      <c r="D106" s="361">
        <f>D107+E107</f>
        <v>266</v>
      </c>
      <c r="E106" s="361"/>
      <c r="F106" s="361">
        <f t="shared" ref="F106" si="345">F107+G107</f>
        <v>226</v>
      </c>
      <c r="G106" s="361"/>
      <c r="H106" s="361">
        <f t="shared" ref="H106" si="346">H107+I107</f>
        <v>234</v>
      </c>
      <c r="I106" s="361"/>
      <c r="J106" s="361">
        <f t="shared" ref="J106" si="347">J107+K107</f>
        <v>218</v>
      </c>
      <c r="K106" s="361"/>
      <c r="L106" s="361">
        <f t="shared" ref="L106" si="348">L107+M107</f>
        <v>285</v>
      </c>
      <c r="M106" s="361"/>
      <c r="N106" s="361">
        <f>N107+O107</f>
        <v>0</v>
      </c>
      <c r="O106" s="361"/>
      <c r="P106" s="39"/>
      <c r="Q106" s="187"/>
      <c r="R106" s="1"/>
      <c r="S106" s="1"/>
      <c r="T106" s="1"/>
      <c r="U106" s="1"/>
      <c r="V106" s="1"/>
      <c r="W106" s="1"/>
      <c r="X106" s="1"/>
    </row>
    <row r="107" spans="1:24" x14ac:dyDescent="0.4">
      <c r="A107" s="411"/>
      <c r="B107" s="356"/>
      <c r="C107" s="357"/>
      <c r="D107" s="39">
        <v>149</v>
      </c>
      <c r="E107" s="39">
        <v>117</v>
      </c>
      <c r="F107" s="39">
        <v>123</v>
      </c>
      <c r="G107" s="39">
        <v>103</v>
      </c>
      <c r="H107" s="39">
        <v>116</v>
      </c>
      <c r="I107" s="39">
        <v>118</v>
      </c>
      <c r="J107" s="39">
        <v>103</v>
      </c>
      <c r="K107" s="39">
        <v>115</v>
      </c>
      <c r="L107" s="39">
        <v>137</v>
      </c>
      <c r="M107" s="39">
        <v>148</v>
      </c>
      <c r="N107" s="39"/>
      <c r="O107" s="39"/>
      <c r="P107" s="39"/>
      <c r="Q107" s="187"/>
      <c r="R107" s="1"/>
      <c r="S107" s="1"/>
      <c r="T107" s="1"/>
      <c r="U107" s="1"/>
      <c r="V107" s="1"/>
      <c r="W107" s="1"/>
      <c r="X107" s="1"/>
    </row>
    <row r="108" spans="1:24" x14ac:dyDescent="0.4">
      <c r="A108" s="411"/>
      <c r="B108" s="356"/>
      <c r="C108" s="372" t="s">
        <v>118</v>
      </c>
      <c r="D108" s="358">
        <f>(D106/D$8)*100</f>
        <v>8.9261744966442951</v>
      </c>
      <c r="E108" s="358"/>
      <c r="F108" s="358">
        <f>(F106/F$8)*100</f>
        <v>7.5838926174496644</v>
      </c>
      <c r="G108" s="358"/>
      <c r="H108" s="358">
        <f>(H106/H$8)*100</f>
        <v>7.860262008733625</v>
      </c>
      <c r="I108" s="358"/>
      <c r="J108" s="358">
        <f>(J106/J$8)*100</f>
        <v>6.7242442936458975</v>
      </c>
      <c r="K108" s="358"/>
      <c r="L108" s="358">
        <f>(L106/L$8)*100</f>
        <v>8.4897229669347638</v>
      </c>
      <c r="M108" s="358"/>
      <c r="N108" s="358" t="e">
        <f>(N106/N$8)*100</f>
        <v>#DIV/0!</v>
      </c>
      <c r="O108" s="358"/>
      <c r="P108" s="45"/>
      <c r="Q108" s="187"/>
      <c r="R108" s="1"/>
      <c r="S108" s="1"/>
      <c r="T108" s="1"/>
      <c r="U108" s="1"/>
      <c r="V108" s="1"/>
      <c r="W108" s="1"/>
      <c r="X108" s="1"/>
    </row>
    <row r="109" spans="1:24" x14ac:dyDescent="0.4">
      <c r="A109" s="411"/>
      <c r="B109" s="356"/>
      <c r="C109" s="372"/>
      <c r="D109" s="45">
        <f>(D107/D$8)*100</f>
        <v>5</v>
      </c>
      <c r="E109" s="45">
        <f>(E107/D$8)*100</f>
        <v>3.9261744966442955</v>
      </c>
      <c r="F109" s="45">
        <f>(F107/F$8)*100</f>
        <v>4.1275167785234901</v>
      </c>
      <c r="G109" s="45">
        <f>(G107/F$8)*100</f>
        <v>3.4563758389261747</v>
      </c>
      <c r="H109" s="45">
        <f>(H107/H$8)*100</f>
        <v>3.8965401410816258</v>
      </c>
      <c r="I109" s="45">
        <f>(I107/H$8)*100</f>
        <v>3.9637218676519987</v>
      </c>
      <c r="J109" s="45">
        <f>(J107/J$8)*100</f>
        <v>3.1770512029611351</v>
      </c>
      <c r="K109" s="45">
        <f>(K107/J$8)*100</f>
        <v>3.5471930906847624</v>
      </c>
      <c r="L109" s="45">
        <f>(L107/L$8)*100</f>
        <v>4.08102472445636</v>
      </c>
      <c r="M109" s="45">
        <f>(M107/L$8)*100</f>
        <v>4.4086982424784029</v>
      </c>
      <c r="N109" s="45" t="e">
        <f>(N107/N$8)*100</f>
        <v>#DIV/0!</v>
      </c>
      <c r="O109" s="45" t="e">
        <f>(O107/N$8)*100</f>
        <v>#DIV/0!</v>
      </c>
      <c r="P109" s="45" t="e">
        <f>(P107/#REF!)*100</f>
        <v>#REF!</v>
      </c>
      <c r="Q109" s="187"/>
      <c r="R109" s="1"/>
      <c r="S109" s="1"/>
      <c r="T109" s="1"/>
      <c r="U109" s="1"/>
      <c r="V109" s="1"/>
      <c r="W109" s="1"/>
      <c r="X109" s="1"/>
    </row>
    <row r="110" spans="1:24" x14ac:dyDescent="0.4">
      <c r="A110" s="404"/>
      <c r="B110" s="350" t="s">
        <v>26</v>
      </c>
      <c r="C110" s="355" t="s">
        <v>24</v>
      </c>
      <c r="D110" s="332">
        <f>D111+E111</f>
        <v>247</v>
      </c>
      <c r="E110" s="332"/>
      <c r="F110" s="332">
        <f t="shared" ref="F110" si="349">F111+G111</f>
        <v>222</v>
      </c>
      <c r="G110" s="332"/>
      <c r="H110" s="332">
        <f t="shared" ref="H110" si="350">H111+I111</f>
        <v>232</v>
      </c>
      <c r="I110" s="332"/>
      <c r="J110" s="332">
        <f t="shared" ref="J110" si="351">J111+K111</f>
        <v>217</v>
      </c>
      <c r="K110" s="332"/>
      <c r="L110" s="332">
        <f t="shared" ref="L110" si="352">L111+M111</f>
        <v>282</v>
      </c>
      <c r="M110" s="332"/>
      <c r="N110" s="332">
        <f>N111+O111</f>
        <v>0</v>
      </c>
      <c r="O110" s="332"/>
      <c r="P110" s="42"/>
      <c r="Q110" s="187"/>
      <c r="R110" s="1"/>
      <c r="S110" s="1"/>
      <c r="T110" s="1"/>
      <c r="U110" s="1"/>
      <c r="V110" s="1"/>
      <c r="W110" s="1"/>
      <c r="X110" s="1"/>
    </row>
    <row r="111" spans="1:24" x14ac:dyDescent="0.4">
      <c r="A111" s="404"/>
      <c r="B111" s="350"/>
      <c r="C111" s="355"/>
      <c r="D111" s="42">
        <v>138</v>
      </c>
      <c r="E111" s="42">
        <v>109</v>
      </c>
      <c r="F111" s="42">
        <v>119</v>
      </c>
      <c r="G111" s="42">
        <v>103</v>
      </c>
      <c r="H111" s="42">
        <v>115</v>
      </c>
      <c r="I111" s="42">
        <v>117</v>
      </c>
      <c r="J111" s="42">
        <v>102</v>
      </c>
      <c r="K111" s="42">
        <v>115</v>
      </c>
      <c r="L111" s="42">
        <v>134</v>
      </c>
      <c r="M111" s="42">
        <v>148</v>
      </c>
      <c r="N111" s="42"/>
      <c r="O111" s="42"/>
      <c r="P111" s="42"/>
      <c r="Q111" s="187"/>
      <c r="R111" s="1"/>
      <c r="S111" s="1"/>
      <c r="T111" s="1"/>
      <c r="U111" s="1"/>
      <c r="V111" s="1"/>
      <c r="W111" s="1"/>
      <c r="X111" s="1"/>
    </row>
    <row r="112" spans="1:24" x14ac:dyDescent="0.4">
      <c r="A112" s="404"/>
      <c r="B112" s="350"/>
      <c r="C112" s="351" t="s">
        <v>124</v>
      </c>
      <c r="D112" s="333">
        <f>(D110/D$106)*100</f>
        <v>92.857142857142861</v>
      </c>
      <c r="E112" s="333"/>
      <c r="F112" s="333">
        <f t="shared" ref="F112" si="353">(F110/F$106)*100</f>
        <v>98.230088495575217</v>
      </c>
      <c r="G112" s="333"/>
      <c r="H112" s="333">
        <f t="shared" ref="H112" si="354">(H110/H$106)*100</f>
        <v>99.145299145299148</v>
      </c>
      <c r="I112" s="333"/>
      <c r="J112" s="333">
        <f t="shared" ref="J112" si="355">(J110/J$106)*100</f>
        <v>99.541284403669721</v>
      </c>
      <c r="K112" s="333"/>
      <c r="L112" s="333">
        <f t="shared" ref="L112" si="356">(L110/L$106)*100</f>
        <v>98.94736842105263</v>
      </c>
      <c r="M112" s="333"/>
      <c r="N112" s="333" t="e">
        <f>(N110/N$106)*100</f>
        <v>#DIV/0!</v>
      </c>
      <c r="O112" s="333"/>
      <c r="P112" s="48"/>
      <c r="Q112" s="187"/>
      <c r="R112" s="1"/>
      <c r="S112" s="1"/>
      <c r="T112" s="1"/>
      <c r="U112" s="1"/>
      <c r="V112" s="1"/>
      <c r="W112" s="1"/>
      <c r="X112" s="1"/>
    </row>
    <row r="113" spans="1:24" x14ac:dyDescent="0.4">
      <c r="A113" s="404"/>
      <c r="B113" s="350"/>
      <c r="C113" s="351"/>
      <c r="D113" s="48">
        <f>(D111/D$106)*100</f>
        <v>51.879699248120303</v>
      </c>
      <c r="E113" s="48">
        <f>(E111/D$106)*100</f>
        <v>40.977443609022558</v>
      </c>
      <c r="F113" s="48">
        <f t="shared" ref="F113" si="357">(F111/F$106)*100</f>
        <v>52.654867256637175</v>
      </c>
      <c r="G113" s="48">
        <f t="shared" ref="G113" si="358">(G111/F$106)*100</f>
        <v>45.575221238938049</v>
      </c>
      <c r="H113" s="48">
        <f t="shared" ref="H113" si="359">(H111/H$106)*100</f>
        <v>49.145299145299141</v>
      </c>
      <c r="I113" s="48">
        <f t="shared" ref="I113" si="360">(I111/H$106)*100</f>
        <v>50</v>
      </c>
      <c r="J113" s="48">
        <f t="shared" ref="J113" si="361">(J111/J$106)*100</f>
        <v>46.788990825688074</v>
      </c>
      <c r="K113" s="48">
        <f t="shared" ref="K113" si="362">(K111/J$106)*100</f>
        <v>52.752293577981646</v>
      </c>
      <c r="L113" s="48">
        <f t="shared" ref="L113" si="363">(L111/L$106)*100</f>
        <v>47.017543859649123</v>
      </c>
      <c r="M113" s="48">
        <f t="shared" ref="M113" si="364">(M111/L$106)*100</f>
        <v>51.929824561403507</v>
      </c>
      <c r="N113" s="48" t="e">
        <f>(N111/N$106)*100</f>
        <v>#DIV/0!</v>
      </c>
      <c r="O113" s="48" t="e">
        <f>(O111/N$106)*100</f>
        <v>#DIV/0!</v>
      </c>
      <c r="P113" s="48" t="e">
        <f>(P111/#REF!)*100</f>
        <v>#REF!</v>
      </c>
      <c r="Q113" s="187"/>
      <c r="R113" s="1"/>
      <c r="S113" s="1"/>
      <c r="T113" s="1"/>
      <c r="U113" s="1"/>
      <c r="V113" s="1"/>
      <c r="W113" s="1"/>
      <c r="X113" s="1"/>
    </row>
    <row r="114" spans="1:24" x14ac:dyDescent="0.4">
      <c r="A114" s="404"/>
      <c r="B114" s="350" t="s">
        <v>27</v>
      </c>
      <c r="C114" s="355" t="s">
        <v>24</v>
      </c>
      <c r="D114" s="332">
        <f>D115+E115</f>
        <v>19</v>
      </c>
      <c r="E114" s="332"/>
      <c r="F114" s="332">
        <f t="shared" ref="F114" si="365">F115+G115</f>
        <v>4</v>
      </c>
      <c r="G114" s="332"/>
      <c r="H114" s="332">
        <f t="shared" ref="H114" si="366">H115+I115</f>
        <v>2</v>
      </c>
      <c r="I114" s="332"/>
      <c r="J114" s="332">
        <f t="shared" ref="J114" si="367">J115+K115</f>
        <v>1</v>
      </c>
      <c r="K114" s="332"/>
      <c r="L114" s="332">
        <f t="shared" ref="L114" si="368">L115+M115</f>
        <v>3</v>
      </c>
      <c r="M114" s="332"/>
      <c r="N114" s="332">
        <f>N115+O115</f>
        <v>0</v>
      </c>
      <c r="O114" s="332"/>
      <c r="P114" s="42"/>
      <c r="Q114" s="187"/>
      <c r="R114" s="1"/>
      <c r="S114" s="1"/>
      <c r="T114" s="1"/>
      <c r="U114" s="1"/>
      <c r="V114" s="1"/>
      <c r="W114" s="1"/>
      <c r="X114" s="1"/>
    </row>
    <row r="115" spans="1:24" x14ac:dyDescent="0.4">
      <c r="A115" s="404"/>
      <c r="B115" s="350"/>
      <c r="C115" s="355"/>
      <c r="D115" s="42">
        <v>11</v>
      </c>
      <c r="E115" s="42">
        <v>8</v>
      </c>
      <c r="F115" s="42">
        <v>4</v>
      </c>
      <c r="G115" s="42">
        <v>0</v>
      </c>
      <c r="H115" s="42">
        <v>1</v>
      </c>
      <c r="I115" s="42">
        <v>1</v>
      </c>
      <c r="J115" s="42">
        <v>1</v>
      </c>
      <c r="K115" s="42">
        <v>0</v>
      </c>
      <c r="L115" s="42">
        <v>3</v>
      </c>
      <c r="M115" s="42">
        <v>0</v>
      </c>
      <c r="N115" s="42"/>
      <c r="O115" s="42"/>
      <c r="P115" s="42"/>
      <c r="Q115" s="187"/>
      <c r="R115" s="1"/>
      <c r="S115" s="1"/>
      <c r="T115" s="1"/>
      <c r="U115" s="1"/>
      <c r="V115" s="1"/>
      <c r="W115" s="1"/>
      <c r="X115" s="1"/>
    </row>
    <row r="116" spans="1:24" ht="21.75" customHeight="1" x14ac:dyDescent="0.4">
      <c r="A116" s="404"/>
      <c r="B116" s="350"/>
      <c r="C116" s="351" t="s">
        <v>124</v>
      </c>
      <c r="D116" s="333">
        <f>(D114/D$106)*100</f>
        <v>7.1428571428571423</v>
      </c>
      <c r="E116" s="333"/>
      <c r="F116" s="333">
        <f t="shared" ref="F116" si="369">(F114/F$106)*100</f>
        <v>1.7699115044247788</v>
      </c>
      <c r="G116" s="333"/>
      <c r="H116" s="333">
        <f t="shared" ref="H116" si="370">(H114/H$106)*100</f>
        <v>0.85470085470085477</v>
      </c>
      <c r="I116" s="333"/>
      <c r="J116" s="333">
        <f t="shared" ref="J116" si="371">(J114/J$106)*100</f>
        <v>0.45871559633027525</v>
      </c>
      <c r="K116" s="333"/>
      <c r="L116" s="333">
        <f t="shared" ref="L116" si="372">(L114/L$106)*100</f>
        <v>1.0526315789473684</v>
      </c>
      <c r="M116" s="333"/>
      <c r="N116" s="333" t="e">
        <f>(N114/N$106)*100</f>
        <v>#DIV/0!</v>
      </c>
      <c r="O116" s="333"/>
      <c r="P116" s="48"/>
      <c r="Q116" s="187"/>
      <c r="R116" s="1"/>
      <c r="S116" s="1"/>
      <c r="T116" s="1"/>
      <c r="U116" s="1"/>
      <c r="V116" s="1"/>
      <c r="W116" s="1"/>
      <c r="X116" s="1"/>
    </row>
    <row r="117" spans="1:24" x14ac:dyDescent="0.4">
      <c r="A117" s="404"/>
      <c r="B117" s="350"/>
      <c r="C117" s="351"/>
      <c r="D117" s="48">
        <f>(D115/D$106)*100</f>
        <v>4.1353383458646613</v>
      </c>
      <c r="E117" s="48">
        <f>(E115/D$106)*100</f>
        <v>3.007518796992481</v>
      </c>
      <c r="F117" s="48">
        <f t="shared" ref="F117" si="373">(F115/F$106)*100</f>
        <v>1.7699115044247788</v>
      </c>
      <c r="G117" s="48">
        <f t="shared" ref="G117" si="374">(G115/F$106)*100</f>
        <v>0</v>
      </c>
      <c r="H117" s="48">
        <f t="shared" ref="H117" si="375">(H115/H$106)*100</f>
        <v>0.42735042735042739</v>
      </c>
      <c r="I117" s="48">
        <f t="shared" ref="I117" si="376">(I115/H$106)*100</f>
        <v>0.42735042735042739</v>
      </c>
      <c r="J117" s="48">
        <f t="shared" ref="J117" si="377">(J115/J$106)*100</f>
        <v>0.45871559633027525</v>
      </c>
      <c r="K117" s="48">
        <f t="shared" ref="K117" si="378">(K115/J$106)*100</f>
        <v>0</v>
      </c>
      <c r="L117" s="48">
        <f t="shared" ref="L117" si="379">(L115/L$106)*100</f>
        <v>1.0526315789473684</v>
      </c>
      <c r="M117" s="48">
        <f t="shared" ref="M117" si="380">(M115/L$106)*100</f>
        <v>0</v>
      </c>
      <c r="N117" s="48" t="e">
        <f>(N115/N$106)*100</f>
        <v>#DIV/0!</v>
      </c>
      <c r="O117" s="48" t="e">
        <f>(O115/N$106)*100</f>
        <v>#DIV/0!</v>
      </c>
      <c r="P117" s="48" t="e">
        <f>(P115/#REF!)*100</f>
        <v>#REF!</v>
      </c>
      <c r="Q117" s="187"/>
      <c r="R117" s="1"/>
      <c r="S117" s="1"/>
      <c r="T117" s="1"/>
      <c r="U117" s="1"/>
      <c r="V117" s="1"/>
      <c r="W117" s="1"/>
      <c r="X117" s="1"/>
    </row>
    <row r="118" spans="1:24" x14ac:dyDescent="0.4">
      <c r="A118" s="43" t="s">
        <v>87</v>
      </c>
      <c r="B118" s="373" t="s">
        <v>127</v>
      </c>
      <c r="C118" s="373"/>
      <c r="D118" s="373"/>
      <c r="E118" s="373"/>
      <c r="F118" s="373"/>
      <c r="G118" s="373"/>
      <c r="H118" s="373"/>
      <c r="I118" s="373"/>
      <c r="J118" s="373"/>
      <c r="K118" s="373"/>
      <c r="L118" s="373"/>
      <c r="M118" s="373"/>
      <c r="N118" s="373"/>
      <c r="O118" s="373"/>
      <c r="P118" s="373"/>
      <c r="Q118" s="187"/>
      <c r="R118" s="1"/>
      <c r="S118" s="1"/>
      <c r="T118" s="1"/>
      <c r="U118" s="1"/>
      <c r="V118" s="1"/>
      <c r="W118" s="1"/>
      <c r="X118" s="1"/>
    </row>
    <row r="119" spans="1:24" x14ac:dyDescent="0.4">
      <c r="A119" s="405"/>
      <c r="B119" s="350" t="s">
        <v>128</v>
      </c>
      <c r="C119" s="351" t="s">
        <v>129</v>
      </c>
      <c r="D119" s="354">
        <f>AVERAGE(D120:E120)</f>
        <v>29</v>
      </c>
      <c r="E119" s="354"/>
      <c r="F119" s="354">
        <f t="shared" ref="F119" si="381">AVERAGE(F120:G120)</f>
        <v>33</v>
      </c>
      <c r="G119" s="354"/>
      <c r="H119" s="354">
        <f t="shared" ref="H119" si="382">AVERAGE(H120:I120)</f>
        <v>44.5</v>
      </c>
      <c r="I119" s="354"/>
      <c r="J119" s="354">
        <f t="shared" ref="J119:L119" si="383">AVERAGE(J120:K120)</f>
        <v>44.764921736169157</v>
      </c>
      <c r="K119" s="354"/>
      <c r="L119" s="354">
        <f t="shared" si="383"/>
        <v>43.66</v>
      </c>
      <c r="M119" s="354"/>
      <c r="N119" s="354" t="e">
        <f>AVERAGE(N120:O120)</f>
        <v>#DIV/0!</v>
      </c>
      <c r="O119" s="354"/>
      <c r="P119" s="61"/>
      <c r="Q119" s="187"/>
      <c r="R119" s="1"/>
      <c r="S119" s="1"/>
      <c r="T119" s="1"/>
      <c r="U119" s="1"/>
      <c r="V119" s="1"/>
      <c r="W119" s="1"/>
      <c r="X119" s="1"/>
    </row>
    <row r="120" spans="1:24" x14ac:dyDescent="0.4">
      <c r="A120" s="405"/>
      <c r="B120" s="350"/>
      <c r="C120" s="351"/>
      <c r="D120" s="61">
        <v>29</v>
      </c>
      <c r="E120" s="61">
        <v>29</v>
      </c>
      <c r="F120" s="61">
        <v>32</v>
      </c>
      <c r="G120" s="61">
        <v>34</v>
      </c>
      <c r="H120" s="61">
        <v>43.4</v>
      </c>
      <c r="I120" s="61">
        <v>45.6</v>
      </c>
      <c r="J120" s="61">
        <v>44.40857620507105</v>
      </c>
      <c r="K120" s="61">
        <v>45.121267267267271</v>
      </c>
      <c r="L120" s="61">
        <v>42.19</v>
      </c>
      <c r="M120" s="61">
        <v>45.13</v>
      </c>
      <c r="N120" s="61"/>
      <c r="O120" s="61"/>
      <c r="P120" s="61"/>
      <c r="Q120" s="187"/>
      <c r="R120" s="1"/>
      <c r="S120" s="1"/>
      <c r="T120" s="1"/>
      <c r="U120" s="1"/>
      <c r="V120" s="1"/>
      <c r="W120" s="1"/>
      <c r="X120" s="1"/>
    </row>
    <row r="121" spans="1:24" x14ac:dyDescent="0.4">
      <c r="A121" s="405"/>
      <c r="B121" s="350"/>
      <c r="C121" s="351" t="s">
        <v>130</v>
      </c>
      <c r="D121" s="333">
        <v>20</v>
      </c>
      <c r="E121" s="333"/>
      <c r="F121" s="333">
        <v>20</v>
      </c>
      <c r="G121" s="333"/>
      <c r="H121" s="333">
        <v>20</v>
      </c>
      <c r="I121" s="333"/>
      <c r="J121" s="333">
        <v>20</v>
      </c>
      <c r="K121" s="333"/>
      <c r="L121" s="333">
        <v>20</v>
      </c>
      <c r="M121" s="333"/>
      <c r="N121" s="333"/>
      <c r="O121" s="333"/>
      <c r="P121" s="333"/>
      <c r="Q121" s="187"/>
      <c r="R121" s="1"/>
      <c r="S121" s="1"/>
      <c r="T121" s="1"/>
      <c r="U121" s="1"/>
      <c r="V121" s="1"/>
      <c r="W121" s="1"/>
      <c r="X121" s="1"/>
    </row>
    <row r="122" spans="1:24" x14ac:dyDescent="0.4">
      <c r="A122" s="405"/>
      <c r="B122" s="350"/>
      <c r="C122" s="351"/>
      <c r="D122" s="333"/>
      <c r="E122" s="333"/>
      <c r="F122" s="333"/>
      <c r="G122" s="333"/>
      <c r="H122" s="333"/>
      <c r="I122" s="333"/>
      <c r="J122" s="333"/>
      <c r="K122" s="333"/>
      <c r="L122" s="333"/>
      <c r="M122" s="333"/>
      <c r="N122" s="333"/>
      <c r="O122" s="333"/>
      <c r="P122" s="333"/>
      <c r="Q122" s="187"/>
      <c r="R122" s="1"/>
      <c r="S122" s="1"/>
      <c r="T122" s="1"/>
      <c r="U122" s="1"/>
      <c r="V122" s="1"/>
      <c r="W122" s="1"/>
      <c r="X122" s="1"/>
    </row>
    <row r="123" spans="1:24" x14ac:dyDescent="0.4">
      <c r="A123" s="58"/>
      <c r="B123" s="353" t="s">
        <v>131</v>
      </c>
      <c r="C123" s="353"/>
      <c r="D123" s="353"/>
      <c r="E123" s="353"/>
      <c r="F123" s="353"/>
      <c r="G123" s="353"/>
      <c r="H123" s="353"/>
      <c r="I123" s="353"/>
      <c r="J123" s="353"/>
      <c r="K123" s="353"/>
      <c r="L123" s="353"/>
      <c r="M123" s="353"/>
      <c r="N123" s="353"/>
      <c r="O123" s="353"/>
      <c r="P123" s="353"/>
      <c r="Q123" s="187"/>
      <c r="R123" s="1"/>
      <c r="S123" s="1"/>
      <c r="T123" s="1"/>
      <c r="U123" s="1"/>
      <c r="V123" s="1"/>
      <c r="W123" s="1"/>
      <c r="X123" s="1"/>
    </row>
    <row r="124" spans="1:24" ht="21" x14ac:dyDescent="0.45">
      <c r="A124" s="405"/>
      <c r="B124" s="350" t="s">
        <v>131</v>
      </c>
      <c r="C124" s="355" t="s">
        <v>25</v>
      </c>
      <c r="D124" s="354">
        <f>AVERAGE(D125:E125)</f>
        <v>82.36</v>
      </c>
      <c r="E124" s="354"/>
      <c r="F124" s="354">
        <f t="shared" ref="F124" si="384">AVERAGE(F125:G125)</f>
        <v>83.759999999999991</v>
      </c>
      <c r="G124" s="354"/>
      <c r="H124" s="354">
        <f t="shared" ref="H124" si="385">AVERAGE(H125:I125)</f>
        <v>84.14</v>
      </c>
      <c r="I124" s="354"/>
      <c r="J124" s="354">
        <f t="shared" ref="J124:L124" si="386">AVERAGE(J125:K125)</f>
        <v>84.289999999999992</v>
      </c>
      <c r="K124" s="354"/>
      <c r="L124" s="354">
        <f t="shared" si="386"/>
        <v>84.1</v>
      </c>
      <c r="M124" s="354"/>
      <c r="N124" s="354" t="e">
        <f>AVERAGE(N125:O125)</f>
        <v>#DIV/0!</v>
      </c>
      <c r="O124" s="354"/>
      <c r="P124" s="61"/>
      <c r="Q124" s="326">
        <v>80</v>
      </c>
      <c r="R124" s="1"/>
      <c r="S124" s="1"/>
      <c r="T124" s="1"/>
      <c r="U124" s="1"/>
      <c r="V124" s="1"/>
      <c r="W124" s="1"/>
      <c r="X124" s="1"/>
    </row>
    <row r="125" spans="1:24" x14ac:dyDescent="0.4">
      <c r="A125" s="405"/>
      <c r="B125" s="350"/>
      <c r="C125" s="355"/>
      <c r="D125" s="61">
        <v>83.06</v>
      </c>
      <c r="E125" s="61">
        <v>81.66</v>
      </c>
      <c r="F125" s="61">
        <v>84.27</v>
      </c>
      <c r="G125" s="61">
        <v>83.25</v>
      </c>
      <c r="H125" s="61">
        <v>84.44</v>
      </c>
      <c r="I125" s="61">
        <v>83.84</v>
      </c>
      <c r="J125" s="61">
        <v>84.66</v>
      </c>
      <c r="K125" s="61">
        <v>83.92</v>
      </c>
      <c r="L125" s="61">
        <v>84.24</v>
      </c>
      <c r="M125" s="61">
        <v>83.96</v>
      </c>
      <c r="N125" s="61"/>
      <c r="O125" s="61"/>
      <c r="P125" s="61"/>
      <c r="Q125" s="187"/>
      <c r="R125" s="1"/>
      <c r="S125" s="1"/>
      <c r="T125" s="1"/>
      <c r="U125" s="1"/>
      <c r="V125" s="1"/>
      <c r="W125" s="1"/>
      <c r="X125" s="1"/>
    </row>
    <row r="126" spans="1:24" x14ac:dyDescent="0.4">
      <c r="A126" s="1"/>
      <c r="B126" s="2"/>
      <c r="C126" s="3"/>
      <c r="D126" s="1"/>
      <c r="E126" s="1"/>
      <c r="F126" s="1"/>
      <c r="G126" s="1"/>
      <c r="H126" s="1"/>
      <c r="I126" s="1"/>
      <c r="J126" s="1"/>
      <c r="K126" s="1"/>
      <c r="L126" s="1"/>
      <c r="M126" s="1"/>
      <c r="N126" s="1"/>
      <c r="O126" s="1"/>
      <c r="P126" s="1"/>
      <c r="Q126" s="186"/>
      <c r="R126" s="1"/>
      <c r="S126" s="1"/>
      <c r="T126" s="1"/>
      <c r="U126" s="1"/>
      <c r="V126" s="1"/>
      <c r="W126" s="1"/>
      <c r="X126" s="1"/>
    </row>
    <row r="127" spans="1:24" x14ac:dyDescent="0.4">
      <c r="A127" s="1"/>
      <c r="B127" s="2"/>
      <c r="C127" s="3"/>
      <c r="D127" s="1"/>
      <c r="E127" s="1"/>
      <c r="F127" s="1"/>
      <c r="G127" s="1"/>
      <c r="H127" s="1"/>
      <c r="I127" s="1"/>
      <c r="J127" s="1"/>
      <c r="K127" s="1"/>
      <c r="L127" s="1"/>
      <c r="M127" s="1"/>
      <c r="N127" s="1"/>
      <c r="O127" s="1"/>
      <c r="P127" s="1"/>
      <c r="Q127" s="186"/>
      <c r="R127" s="1"/>
      <c r="S127" s="1"/>
      <c r="T127" s="1"/>
      <c r="U127" s="1"/>
      <c r="V127" s="1"/>
      <c r="W127" s="1"/>
      <c r="X127" s="1"/>
    </row>
    <row r="128" spans="1:24" x14ac:dyDescent="0.4">
      <c r="A128" s="1"/>
      <c r="B128" s="2"/>
      <c r="C128" s="3"/>
      <c r="D128" s="1"/>
      <c r="E128" s="1"/>
      <c r="F128" s="1"/>
      <c r="G128" s="1"/>
      <c r="H128" s="1"/>
      <c r="I128" s="1"/>
      <c r="J128" s="1"/>
      <c r="K128" s="1"/>
      <c r="L128" s="1"/>
      <c r="M128" s="1"/>
      <c r="N128" s="1"/>
      <c r="O128" s="1"/>
      <c r="P128" s="1"/>
      <c r="Q128" s="186"/>
      <c r="R128" s="1"/>
      <c r="S128" s="1"/>
      <c r="T128" s="1"/>
      <c r="U128" s="1"/>
      <c r="V128" s="1"/>
      <c r="W128" s="1"/>
      <c r="X128" s="1"/>
    </row>
    <row r="129" spans="1:24" x14ac:dyDescent="0.4">
      <c r="A129" s="1"/>
      <c r="B129" s="2"/>
      <c r="C129" s="3"/>
      <c r="D129" s="1"/>
      <c r="E129" s="1"/>
      <c r="F129" s="1"/>
      <c r="G129" s="1"/>
      <c r="H129" s="1"/>
      <c r="I129" s="1"/>
      <c r="J129" s="1"/>
      <c r="K129" s="1"/>
      <c r="L129" s="1"/>
      <c r="M129" s="1"/>
      <c r="N129" s="1"/>
      <c r="O129" s="1"/>
      <c r="P129" s="1"/>
      <c r="Q129" s="186"/>
      <c r="R129" s="1"/>
      <c r="S129" s="1"/>
      <c r="T129" s="1"/>
      <c r="U129" s="1"/>
      <c r="V129" s="1"/>
      <c r="W129" s="1"/>
      <c r="X129" s="1"/>
    </row>
    <row r="130" spans="1:24" x14ac:dyDescent="0.4">
      <c r="A130" s="1"/>
      <c r="B130" s="2"/>
      <c r="C130" s="3"/>
      <c r="D130" s="1"/>
      <c r="E130" s="1"/>
      <c r="F130" s="1"/>
      <c r="G130" s="1"/>
      <c r="H130" s="1"/>
      <c r="I130" s="1"/>
      <c r="J130" s="1"/>
      <c r="K130" s="1"/>
      <c r="L130" s="1"/>
      <c r="M130" s="1"/>
      <c r="N130" s="1"/>
      <c r="O130" s="1"/>
      <c r="P130" s="1"/>
      <c r="Q130" s="186"/>
      <c r="R130" s="1"/>
      <c r="S130" s="1"/>
      <c r="T130" s="1"/>
      <c r="U130" s="1"/>
      <c r="V130" s="1"/>
      <c r="W130" s="1"/>
      <c r="X130" s="1"/>
    </row>
    <row r="131" spans="1:24" x14ac:dyDescent="0.4">
      <c r="A131" s="1"/>
      <c r="B131" s="2"/>
      <c r="C131" s="3"/>
      <c r="D131" s="1"/>
      <c r="E131" s="1"/>
      <c r="F131" s="1"/>
      <c r="G131" s="1"/>
      <c r="H131" s="1"/>
      <c r="I131" s="1"/>
      <c r="J131" s="1"/>
      <c r="K131" s="1"/>
      <c r="L131" s="1"/>
      <c r="M131" s="1"/>
      <c r="N131" s="1"/>
      <c r="O131" s="1"/>
      <c r="P131" s="1"/>
      <c r="Q131" s="186"/>
      <c r="R131" s="1"/>
      <c r="S131" s="1"/>
      <c r="T131" s="1"/>
      <c r="U131" s="1"/>
      <c r="V131" s="1"/>
      <c r="W131" s="1"/>
      <c r="X131" s="1"/>
    </row>
    <row r="132" spans="1:24" x14ac:dyDescent="0.4">
      <c r="A132" s="1"/>
      <c r="B132" s="2"/>
      <c r="C132" s="3"/>
      <c r="D132" s="1"/>
      <c r="E132" s="1"/>
      <c r="F132" s="1"/>
      <c r="G132" s="1"/>
      <c r="H132" s="1"/>
      <c r="I132" s="1"/>
      <c r="J132" s="1"/>
      <c r="K132" s="1"/>
      <c r="L132" s="1"/>
      <c r="M132" s="1"/>
      <c r="N132" s="1"/>
      <c r="O132" s="1"/>
      <c r="P132" s="1"/>
      <c r="Q132" s="186"/>
      <c r="R132" s="1"/>
      <c r="S132" s="1"/>
      <c r="T132" s="1"/>
      <c r="U132" s="1"/>
      <c r="V132" s="1"/>
      <c r="W132" s="1"/>
      <c r="X132" s="1"/>
    </row>
    <row r="133" spans="1:24" x14ac:dyDescent="0.4">
      <c r="A133" s="1"/>
      <c r="B133" s="2"/>
      <c r="C133" s="3"/>
      <c r="D133" s="1"/>
      <c r="E133" s="1"/>
      <c r="F133" s="1"/>
      <c r="G133" s="1"/>
      <c r="H133" s="1"/>
      <c r="I133" s="1"/>
      <c r="J133" s="1"/>
      <c r="K133" s="1"/>
      <c r="L133" s="1"/>
      <c r="M133" s="1"/>
      <c r="N133" s="1"/>
      <c r="O133" s="1"/>
      <c r="P133" s="1"/>
      <c r="Q133" s="186"/>
      <c r="R133" s="1"/>
      <c r="S133" s="1"/>
      <c r="T133" s="1"/>
      <c r="U133" s="1"/>
      <c r="V133" s="1"/>
      <c r="W133" s="1"/>
      <c r="X133" s="1"/>
    </row>
    <row r="134" spans="1:24" x14ac:dyDescent="0.4">
      <c r="A134" s="1"/>
      <c r="B134" s="2"/>
      <c r="C134" s="3"/>
      <c r="D134" s="1"/>
      <c r="E134" s="1"/>
      <c r="F134" s="1"/>
      <c r="G134" s="1"/>
      <c r="H134" s="1"/>
      <c r="I134" s="1"/>
      <c r="J134" s="1"/>
      <c r="K134" s="1"/>
      <c r="L134" s="1"/>
      <c r="M134" s="1"/>
      <c r="N134" s="1"/>
      <c r="O134" s="1"/>
      <c r="P134" s="1"/>
      <c r="Q134" s="186"/>
      <c r="R134" s="1"/>
      <c r="S134" s="1"/>
      <c r="T134" s="1"/>
      <c r="U134" s="1"/>
      <c r="V134" s="1"/>
      <c r="W134" s="1"/>
      <c r="X134" s="1"/>
    </row>
    <row r="135" spans="1:24" x14ac:dyDescent="0.4">
      <c r="A135" s="1"/>
      <c r="B135" s="2"/>
      <c r="C135" s="3"/>
      <c r="D135" s="1"/>
      <c r="E135" s="1"/>
      <c r="F135" s="1"/>
      <c r="G135" s="1"/>
      <c r="H135" s="1"/>
      <c r="I135" s="1"/>
      <c r="J135" s="1"/>
      <c r="K135" s="1"/>
      <c r="L135" s="1"/>
      <c r="M135" s="1"/>
      <c r="N135" s="1"/>
      <c r="O135" s="1"/>
      <c r="P135" s="1"/>
      <c r="Q135" s="186"/>
      <c r="R135" s="1"/>
      <c r="S135" s="1"/>
      <c r="T135" s="1"/>
      <c r="U135" s="1"/>
      <c r="V135" s="1"/>
      <c r="W135" s="1"/>
      <c r="X135" s="1"/>
    </row>
    <row r="136" spans="1:24" x14ac:dyDescent="0.4">
      <c r="A136" s="1"/>
      <c r="B136" s="2"/>
      <c r="C136" s="3"/>
      <c r="D136" s="1"/>
      <c r="E136" s="1"/>
      <c r="F136" s="1"/>
      <c r="G136" s="1"/>
      <c r="H136" s="1"/>
      <c r="I136" s="1"/>
      <c r="J136" s="1"/>
      <c r="K136" s="1"/>
      <c r="L136" s="1"/>
      <c r="M136" s="1"/>
      <c r="N136" s="1"/>
      <c r="O136" s="1"/>
      <c r="P136" s="1"/>
      <c r="Q136" s="186"/>
      <c r="R136" s="1"/>
      <c r="S136" s="1"/>
      <c r="T136" s="1"/>
      <c r="U136" s="1"/>
      <c r="V136" s="1"/>
      <c r="W136" s="1"/>
      <c r="X136" s="1"/>
    </row>
    <row r="137" spans="1:24" x14ac:dyDescent="0.4">
      <c r="A137" s="1"/>
      <c r="B137" s="2"/>
      <c r="C137" s="3"/>
      <c r="D137" s="1"/>
      <c r="E137" s="1"/>
      <c r="F137" s="1"/>
      <c r="G137" s="1"/>
      <c r="H137" s="1"/>
      <c r="I137" s="1"/>
      <c r="J137" s="1"/>
      <c r="K137" s="1"/>
      <c r="L137" s="1"/>
      <c r="M137" s="1"/>
      <c r="N137" s="1"/>
      <c r="O137" s="1"/>
      <c r="P137" s="1"/>
      <c r="Q137" s="186"/>
      <c r="R137" s="1"/>
      <c r="S137" s="1"/>
      <c r="T137" s="1"/>
      <c r="U137" s="1"/>
      <c r="V137" s="1"/>
      <c r="W137" s="1"/>
      <c r="X137" s="1"/>
    </row>
    <row r="138" spans="1:24" x14ac:dyDescent="0.4">
      <c r="A138" s="1"/>
      <c r="B138" s="2"/>
      <c r="C138" s="3"/>
      <c r="D138" s="1"/>
      <c r="E138" s="1"/>
      <c r="F138" s="1"/>
      <c r="G138" s="1"/>
      <c r="H138" s="1"/>
      <c r="I138" s="1"/>
      <c r="J138" s="1"/>
      <c r="K138" s="1"/>
      <c r="L138" s="1"/>
      <c r="M138" s="1"/>
      <c r="N138" s="1"/>
      <c r="O138" s="1"/>
      <c r="P138" s="1"/>
      <c r="Q138" s="186"/>
      <c r="R138" s="1"/>
      <c r="S138" s="1"/>
      <c r="T138" s="1"/>
      <c r="U138" s="1"/>
      <c r="V138" s="1"/>
      <c r="W138" s="1"/>
      <c r="X138" s="1"/>
    </row>
    <row r="139" spans="1:24" x14ac:dyDescent="0.4">
      <c r="A139" s="1"/>
      <c r="B139" s="2"/>
      <c r="C139" s="3"/>
      <c r="D139" s="1"/>
      <c r="E139" s="1"/>
      <c r="F139" s="1"/>
      <c r="G139" s="1"/>
      <c r="H139" s="1"/>
      <c r="I139" s="1"/>
      <c r="J139" s="1"/>
      <c r="K139" s="1"/>
      <c r="L139" s="1"/>
      <c r="M139" s="1"/>
      <c r="N139" s="1"/>
      <c r="O139" s="1"/>
      <c r="P139" s="1"/>
      <c r="Q139" s="186"/>
      <c r="R139" s="1"/>
      <c r="S139" s="1"/>
      <c r="T139" s="1"/>
      <c r="U139" s="1"/>
      <c r="V139" s="1"/>
      <c r="W139" s="1"/>
      <c r="X139" s="1"/>
    </row>
    <row r="196" spans="1:1" x14ac:dyDescent="0.4">
      <c r="A196" s="57"/>
    </row>
    <row r="197" spans="1:1" x14ac:dyDescent="0.4">
      <c r="A197" s="57"/>
    </row>
    <row r="198" spans="1:1" x14ac:dyDescent="0.4">
      <c r="A198" s="57"/>
    </row>
    <row r="199" spans="1:1" x14ac:dyDescent="0.4">
      <c r="A199" s="57"/>
    </row>
    <row r="200" spans="1:1" x14ac:dyDescent="0.4">
      <c r="A200" s="57"/>
    </row>
    <row r="201" spans="1:1" x14ac:dyDescent="0.4">
      <c r="A201" s="57"/>
    </row>
    <row r="202" spans="1:1" x14ac:dyDescent="0.4">
      <c r="A202" s="57"/>
    </row>
    <row r="203" spans="1:1" x14ac:dyDescent="0.4">
      <c r="A203" s="57"/>
    </row>
    <row r="204" spans="1:1" x14ac:dyDescent="0.4">
      <c r="A204" s="57"/>
    </row>
    <row r="205" spans="1:1" x14ac:dyDescent="0.4">
      <c r="A205" s="57"/>
    </row>
    <row r="206" spans="1:1" x14ac:dyDescent="0.4">
      <c r="A206" s="57"/>
    </row>
    <row r="207" spans="1:1" x14ac:dyDescent="0.4">
      <c r="A207" s="57"/>
    </row>
    <row r="208" spans="1:1" x14ac:dyDescent="0.4">
      <c r="A208" s="57"/>
    </row>
    <row r="209" spans="1:1" x14ac:dyDescent="0.4">
      <c r="A209" s="57"/>
    </row>
    <row r="210" spans="1:1" x14ac:dyDescent="0.4">
      <c r="A210" s="57"/>
    </row>
    <row r="211" spans="1:1" x14ac:dyDescent="0.4">
      <c r="A211" s="57"/>
    </row>
    <row r="212" spans="1:1" x14ac:dyDescent="0.4">
      <c r="A212" s="57"/>
    </row>
    <row r="213" spans="1:1" x14ac:dyDescent="0.4">
      <c r="A213" s="57"/>
    </row>
    <row r="214" spans="1:1" x14ac:dyDescent="0.4">
      <c r="A214" s="57"/>
    </row>
    <row r="215" spans="1:1" x14ac:dyDescent="0.4">
      <c r="A215" s="57"/>
    </row>
    <row r="216" spans="1:1" x14ac:dyDescent="0.4">
      <c r="A216" s="57"/>
    </row>
    <row r="217" spans="1:1" x14ac:dyDescent="0.4">
      <c r="A217" s="57"/>
    </row>
    <row r="218" spans="1:1" x14ac:dyDescent="0.4">
      <c r="A218" s="57"/>
    </row>
    <row r="219" spans="1:1" x14ac:dyDescent="0.4">
      <c r="A219" s="57"/>
    </row>
    <row r="220" spans="1:1" x14ac:dyDescent="0.4">
      <c r="A220" s="57"/>
    </row>
    <row r="221" spans="1:1" x14ac:dyDescent="0.4">
      <c r="A221" s="57"/>
    </row>
    <row r="222" spans="1:1" x14ac:dyDescent="0.4">
      <c r="A222" s="57"/>
    </row>
    <row r="223" spans="1:1" x14ac:dyDescent="0.4">
      <c r="A223" s="57"/>
    </row>
    <row r="224" spans="1:1" x14ac:dyDescent="0.4">
      <c r="A224" s="57"/>
    </row>
    <row r="225" spans="1:1" x14ac:dyDescent="0.4">
      <c r="A225" s="57"/>
    </row>
    <row r="226" spans="1:1" x14ac:dyDescent="0.4">
      <c r="A226" s="57"/>
    </row>
    <row r="227" spans="1:1" x14ac:dyDescent="0.4">
      <c r="A227" s="57"/>
    </row>
    <row r="228" spans="1:1" x14ac:dyDescent="0.4">
      <c r="A228" s="57"/>
    </row>
    <row r="229" spans="1:1" x14ac:dyDescent="0.4">
      <c r="A229" s="57"/>
    </row>
    <row r="230" spans="1:1" x14ac:dyDescent="0.4">
      <c r="A230" s="57"/>
    </row>
    <row r="231" spans="1:1" x14ac:dyDescent="0.4">
      <c r="A231" s="57"/>
    </row>
    <row r="232" spans="1:1" x14ac:dyDescent="0.4">
      <c r="A232" s="57"/>
    </row>
    <row r="233" spans="1:1" x14ac:dyDescent="0.4">
      <c r="A233" s="57"/>
    </row>
    <row r="234" spans="1:1" x14ac:dyDescent="0.4">
      <c r="A234" s="57"/>
    </row>
    <row r="235" spans="1:1" x14ac:dyDescent="0.4">
      <c r="A235" s="57"/>
    </row>
    <row r="236" spans="1:1" x14ac:dyDescent="0.4">
      <c r="A236" s="57"/>
    </row>
    <row r="237" spans="1:1" x14ac:dyDescent="0.4">
      <c r="A237" s="57"/>
    </row>
    <row r="238" spans="1:1" x14ac:dyDescent="0.4">
      <c r="A238" s="57"/>
    </row>
    <row r="239" spans="1:1" x14ac:dyDescent="0.4">
      <c r="A239" s="57"/>
    </row>
    <row r="240" spans="1:1" x14ac:dyDescent="0.4">
      <c r="A240" s="57"/>
    </row>
    <row r="241" spans="1:3" x14ac:dyDescent="0.4">
      <c r="A241" s="57"/>
    </row>
    <row r="242" spans="1:3" x14ac:dyDescent="0.4">
      <c r="A242" s="57"/>
    </row>
    <row r="243" spans="1:3" x14ac:dyDescent="0.4">
      <c r="A243" s="57"/>
      <c r="B243" s="4"/>
      <c r="C243" s="4"/>
    </row>
    <row r="244" spans="1:3" x14ac:dyDescent="0.4">
      <c r="A244" s="57"/>
      <c r="B244" s="4"/>
      <c r="C244" s="4"/>
    </row>
    <row r="245" spans="1:3" x14ac:dyDescent="0.4">
      <c r="A245" s="57"/>
      <c r="B245" s="4"/>
      <c r="C245" s="4"/>
    </row>
    <row r="246" spans="1:3" x14ac:dyDescent="0.4">
      <c r="A246" s="57"/>
      <c r="B246" s="4"/>
      <c r="C246" s="4"/>
    </row>
    <row r="247" spans="1:3" x14ac:dyDescent="0.4">
      <c r="A247" s="57"/>
      <c r="B247" s="4"/>
      <c r="C247" s="4"/>
    </row>
    <row r="248" spans="1:3" x14ac:dyDescent="0.4">
      <c r="A248" s="57"/>
      <c r="B248" s="4"/>
      <c r="C248" s="4"/>
    </row>
    <row r="249" spans="1:3" x14ac:dyDescent="0.4">
      <c r="A249" s="57"/>
      <c r="B249" s="4"/>
      <c r="C249" s="4"/>
    </row>
    <row r="250" spans="1:3" x14ac:dyDescent="0.4">
      <c r="A250" s="57"/>
      <c r="B250" s="4"/>
      <c r="C250" s="4"/>
    </row>
    <row r="251" spans="1:3" x14ac:dyDescent="0.4">
      <c r="A251" s="57"/>
      <c r="B251" s="4"/>
      <c r="C251" s="4"/>
    </row>
    <row r="252" spans="1:3" x14ac:dyDescent="0.4">
      <c r="A252" s="57"/>
      <c r="B252" s="4"/>
      <c r="C252" s="4"/>
    </row>
    <row r="253" spans="1:3" x14ac:dyDescent="0.4">
      <c r="A253" s="57"/>
      <c r="B253" s="4"/>
      <c r="C253" s="4"/>
    </row>
    <row r="254" spans="1:3" x14ac:dyDescent="0.4">
      <c r="A254" s="57"/>
      <c r="B254" s="4"/>
      <c r="C254" s="4"/>
    </row>
    <row r="255" spans="1:3" x14ac:dyDescent="0.4">
      <c r="A255" s="57"/>
      <c r="B255" s="4"/>
      <c r="C255" s="4"/>
    </row>
    <row r="256" spans="1:3" x14ac:dyDescent="0.4">
      <c r="A256" s="57"/>
      <c r="B256" s="4"/>
      <c r="C256" s="4"/>
    </row>
    <row r="257" spans="1:3" x14ac:dyDescent="0.4">
      <c r="A257" s="57"/>
      <c r="B257" s="4"/>
      <c r="C257" s="4"/>
    </row>
    <row r="258" spans="1:3" x14ac:dyDescent="0.4">
      <c r="A258" s="57"/>
      <c r="B258" s="4"/>
      <c r="C258" s="4"/>
    </row>
    <row r="259" spans="1:3" x14ac:dyDescent="0.4">
      <c r="A259" s="57"/>
      <c r="B259" s="4"/>
      <c r="C259" s="4"/>
    </row>
    <row r="260" spans="1:3" x14ac:dyDescent="0.4">
      <c r="A260" s="57"/>
      <c r="B260" s="4"/>
      <c r="C260" s="4"/>
    </row>
    <row r="261" spans="1:3" x14ac:dyDescent="0.4">
      <c r="A261" s="57"/>
      <c r="B261" s="4"/>
      <c r="C261" s="4"/>
    </row>
    <row r="262" spans="1:3" x14ac:dyDescent="0.4">
      <c r="A262" s="57"/>
      <c r="B262" s="4"/>
      <c r="C262" s="4"/>
    </row>
    <row r="263" spans="1:3" x14ac:dyDescent="0.4">
      <c r="A263" s="57"/>
      <c r="B263" s="4"/>
      <c r="C263" s="4"/>
    </row>
    <row r="264" spans="1:3" x14ac:dyDescent="0.4">
      <c r="A264" s="57"/>
      <c r="B264" s="4"/>
      <c r="C264" s="4"/>
    </row>
    <row r="265" spans="1:3" x14ac:dyDescent="0.4">
      <c r="A265" s="57"/>
      <c r="B265" s="4"/>
      <c r="C265" s="4"/>
    </row>
    <row r="266" spans="1:3" x14ac:dyDescent="0.4">
      <c r="A266" s="57"/>
      <c r="B266" s="4"/>
      <c r="C266" s="4"/>
    </row>
    <row r="267" spans="1:3" x14ac:dyDescent="0.4">
      <c r="A267" s="57"/>
      <c r="B267" s="4"/>
      <c r="C267" s="4"/>
    </row>
    <row r="268" spans="1:3" x14ac:dyDescent="0.4">
      <c r="A268" s="57"/>
      <c r="B268" s="4"/>
      <c r="C268" s="4"/>
    </row>
    <row r="269" spans="1:3" x14ac:dyDescent="0.4">
      <c r="A269" s="57"/>
      <c r="B269" s="4"/>
      <c r="C269" s="4"/>
    </row>
    <row r="270" spans="1:3" x14ac:dyDescent="0.4">
      <c r="A270" s="57"/>
      <c r="B270" s="4"/>
      <c r="C270" s="4"/>
    </row>
    <row r="271" spans="1:3" x14ac:dyDescent="0.4">
      <c r="A271" s="57"/>
      <c r="B271" s="4"/>
      <c r="C271" s="4"/>
    </row>
    <row r="272" spans="1:3" x14ac:dyDescent="0.4">
      <c r="A272" s="57"/>
      <c r="B272" s="4"/>
      <c r="C272" s="4"/>
    </row>
    <row r="273" spans="1:3" x14ac:dyDescent="0.4">
      <c r="A273" s="57"/>
      <c r="B273" s="4"/>
      <c r="C273" s="4"/>
    </row>
    <row r="274" spans="1:3" x14ac:dyDescent="0.4">
      <c r="A274" s="57"/>
      <c r="B274" s="4"/>
      <c r="C274" s="4"/>
    </row>
    <row r="275" spans="1:3" x14ac:dyDescent="0.4">
      <c r="A275" s="57"/>
      <c r="B275" s="4"/>
      <c r="C275" s="4"/>
    </row>
    <row r="276" spans="1:3" x14ac:dyDescent="0.4">
      <c r="A276" s="57"/>
      <c r="B276" s="4"/>
      <c r="C276" s="4"/>
    </row>
    <row r="277" spans="1:3" x14ac:dyDescent="0.4">
      <c r="A277" s="57"/>
      <c r="B277" s="4"/>
      <c r="C277" s="4"/>
    </row>
    <row r="278" spans="1:3" x14ac:dyDescent="0.4">
      <c r="A278" s="57"/>
      <c r="B278" s="4"/>
      <c r="C278" s="4"/>
    </row>
    <row r="279" spans="1:3" x14ac:dyDescent="0.4">
      <c r="A279" s="57"/>
      <c r="B279" s="4"/>
      <c r="C279" s="4"/>
    </row>
    <row r="280" spans="1:3" x14ac:dyDescent="0.4">
      <c r="A280" s="57"/>
    </row>
    <row r="281" spans="1:3" x14ac:dyDescent="0.4">
      <c r="A281" s="57"/>
    </row>
    <row r="282" spans="1:3" x14ac:dyDescent="0.4">
      <c r="A282" s="57"/>
    </row>
    <row r="283" spans="1:3" x14ac:dyDescent="0.4">
      <c r="A283" s="57"/>
    </row>
    <row r="284" spans="1:3" x14ac:dyDescent="0.4">
      <c r="A284" s="57"/>
    </row>
    <row r="285" spans="1:3" x14ac:dyDescent="0.4">
      <c r="A285" s="57"/>
    </row>
    <row r="286" spans="1:3" x14ac:dyDescent="0.4">
      <c r="A286" s="57"/>
    </row>
    <row r="287" spans="1:3" x14ac:dyDescent="0.4">
      <c r="A287" s="57"/>
    </row>
    <row r="288" spans="1:3" x14ac:dyDescent="0.4">
      <c r="A288" s="57"/>
    </row>
    <row r="289" spans="1:1" x14ac:dyDescent="0.4">
      <c r="A289" s="57"/>
    </row>
    <row r="290" spans="1:1" x14ac:dyDescent="0.4">
      <c r="A290" s="57"/>
    </row>
    <row r="291" spans="1:1" x14ac:dyDescent="0.4">
      <c r="A291" s="57"/>
    </row>
    <row r="292" spans="1:1" x14ac:dyDescent="0.4">
      <c r="A292" s="57"/>
    </row>
    <row r="293" spans="1:1" x14ac:dyDescent="0.4">
      <c r="A293" s="57"/>
    </row>
    <row r="294" spans="1:1" x14ac:dyDescent="0.4">
      <c r="A294" s="57"/>
    </row>
    <row r="295" spans="1:1" x14ac:dyDescent="0.4">
      <c r="A295" s="57"/>
    </row>
    <row r="296" spans="1:1" x14ac:dyDescent="0.4">
      <c r="A296" s="57"/>
    </row>
    <row r="297" spans="1:1" x14ac:dyDescent="0.4">
      <c r="A297" s="57"/>
    </row>
    <row r="298" spans="1:1" x14ac:dyDescent="0.4">
      <c r="A298" s="57"/>
    </row>
    <row r="299" spans="1:1" x14ac:dyDescent="0.4">
      <c r="A299" s="57"/>
    </row>
    <row r="300" spans="1:1" x14ac:dyDescent="0.4">
      <c r="A300" s="57"/>
    </row>
    <row r="301" spans="1:1" x14ac:dyDescent="0.4">
      <c r="A301" s="57"/>
    </row>
    <row r="302" spans="1:1" x14ac:dyDescent="0.4">
      <c r="A302" s="57"/>
    </row>
    <row r="303" spans="1:1" x14ac:dyDescent="0.4">
      <c r="A303" s="57"/>
    </row>
    <row r="304" spans="1:1" x14ac:dyDescent="0.4">
      <c r="A304" s="57"/>
    </row>
    <row r="305" spans="1:1" x14ac:dyDescent="0.4">
      <c r="A305" s="57"/>
    </row>
    <row r="306" spans="1:1" x14ac:dyDescent="0.4">
      <c r="A306" s="57"/>
    </row>
    <row r="307" spans="1:1" x14ac:dyDescent="0.4">
      <c r="A307" s="57"/>
    </row>
    <row r="308" spans="1:1" x14ac:dyDescent="0.4">
      <c r="A308" s="57"/>
    </row>
    <row r="309" spans="1:1" x14ac:dyDescent="0.4">
      <c r="A309" s="57"/>
    </row>
    <row r="310" spans="1:1" x14ac:dyDescent="0.4">
      <c r="A310" s="57"/>
    </row>
    <row r="311" spans="1:1" x14ac:dyDescent="0.4">
      <c r="A311" s="57"/>
    </row>
    <row r="312" spans="1:1" x14ac:dyDescent="0.4">
      <c r="A312" s="57"/>
    </row>
    <row r="313" spans="1:1" x14ac:dyDescent="0.4">
      <c r="A313" s="57"/>
    </row>
    <row r="314" spans="1:1" x14ac:dyDescent="0.4">
      <c r="A314" s="57"/>
    </row>
    <row r="315" spans="1:1" x14ac:dyDescent="0.4">
      <c r="A315" s="57"/>
    </row>
    <row r="316" spans="1:1" x14ac:dyDescent="0.4">
      <c r="A316" s="57"/>
    </row>
    <row r="317" spans="1:1" x14ac:dyDescent="0.4">
      <c r="A317" s="57"/>
    </row>
    <row r="318" spans="1:1" x14ac:dyDescent="0.4">
      <c r="A318" s="57"/>
    </row>
    <row r="319" spans="1:1" x14ac:dyDescent="0.4">
      <c r="A319" s="57"/>
    </row>
    <row r="320" spans="1:1" x14ac:dyDescent="0.4">
      <c r="A320" s="57"/>
    </row>
    <row r="321" spans="1:1" x14ac:dyDescent="0.4">
      <c r="A321" s="57"/>
    </row>
    <row r="322" spans="1:1" x14ac:dyDescent="0.4">
      <c r="A322" s="57"/>
    </row>
    <row r="323" spans="1:1" x14ac:dyDescent="0.4">
      <c r="A323" s="57"/>
    </row>
    <row r="324" spans="1:1" x14ac:dyDescent="0.4">
      <c r="A324" s="57"/>
    </row>
    <row r="325" spans="1:1" x14ac:dyDescent="0.4">
      <c r="A325" s="57"/>
    </row>
    <row r="326" spans="1:1" x14ac:dyDescent="0.4">
      <c r="A326" s="57"/>
    </row>
    <row r="327" spans="1:1" x14ac:dyDescent="0.4">
      <c r="A327" s="57"/>
    </row>
    <row r="328" spans="1:1" x14ac:dyDescent="0.4">
      <c r="A328" s="57"/>
    </row>
    <row r="329" spans="1:1" x14ac:dyDescent="0.4">
      <c r="A329" s="57"/>
    </row>
    <row r="330" spans="1:1" x14ac:dyDescent="0.4">
      <c r="A330" s="57"/>
    </row>
    <row r="331" spans="1:1" x14ac:dyDescent="0.4">
      <c r="A331" s="57"/>
    </row>
  </sheetData>
  <sheetProtection algorithmName="SHA-512" hashValue="lsoY23DKFVSUnDjywU2GxSTBPkMwDongH74ZXbCwxsJjtRwGEZVE+q+N56O1er+/AzXmyOvJfiHTU/HaBrTtCw==" saltValue="Dh5KHCx71qW9ofNXS3JgtA==" spinCount="100000" sheet="1" objects="1" scenarios="1"/>
  <mergeCells count="487">
    <mergeCell ref="L124:M124"/>
    <mergeCell ref="L100:M100"/>
    <mergeCell ref="L102:M102"/>
    <mergeCell ref="L104:M104"/>
    <mergeCell ref="L106:M106"/>
    <mergeCell ref="L108:M108"/>
    <mergeCell ref="L110:M110"/>
    <mergeCell ref="L112:M112"/>
    <mergeCell ref="L114:M114"/>
    <mergeCell ref="L116:M116"/>
    <mergeCell ref="L119:M119"/>
    <mergeCell ref="B123:P123"/>
    <mergeCell ref="B124:B125"/>
    <mergeCell ref="C124:C125"/>
    <mergeCell ref="D124:E124"/>
    <mergeCell ref="F124:G124"/>
    <mergeCell ref="H124:I124"/>
    <mergeCell ref="H114:I114"/>
    <mergeCell ref="H119:I119"/>
    <mergeCell ref="J124:K124"/>
    <mergeCell ref="B119:B122"/>
    <mergeCell ref="J104:K104"/>
    <mergeCell ref="J106:K106"/>
    <mergeCell ref="J114:K114"/>
    <mergeCell ref="L72:M72"/>
    <mergeCell ref="L81:M81"/>
    <mergeCell ref="L83:M83"/>
    <mergeCell ref="L85:M85"/>
    <mergeCell ref="L87:M87"/>
    <mergeCell ref="L89:M89"/>
    <mergeCell ref="L91:M91"/>
    <mergeCell ref="L94:M94"/>
    <mergeCell ref="L96:M96"/>
    <mergeCell ref="Q5:Q6"/>
    <mergeCell ref="A4:Q4"/>
    <mergeCell ref="L5:M5"/>
    <mergeCell ref="L8:M8"/>
    <mergeCell ref="L10:L11"/>
    <mergeCell ref="M10:M11"/>
    <mergeCell ref="L12:M12"/>
    <mergeCell ref="L14:M14"/>
    <mergeCell ref="L16:M16"/>
    <mergeCell ref="J14:K14"/>
    <mergeCell ref="J16:K16"/>
    <mergeCell ref="H12:I12"/>
    <mergeCell ref="C8:C9"/>
    <mergeCell ref="D8:E8"/>
    <mergeCell ref="F8:G8"/>
    <mergeCell ref="H8:I8"/>
    <mergeCell ref="C12:C13"/>
    <mergeCell ref="A5:A6"/>
    <mergeCell ref="B5:B6"/>
    <mergeCell ref="C5:C6"/>
    <mergeCell ref="D5:E5"/>
    <mergeCell ref="F5:G5"/>
    <mergeCell ref="N5:O5"/>
    <mergeCell ref="N8:O8"/>
    <mergeCell ref="J64:K64"/>
    <mergeCell ref="J66:K66"/>
    <mergeCell ref="J68:K68"/>
    <mergeCell ref="L56:M56"/>
    <mergeCell ref="L58:M58"/>
    <mergeCell ref="L18:M18"/>
    <mergeCell ref="L20:M20"/>
    <mergeCell ref="L22:M22"/>
    <mergeCell ref="L24:M24"/>
    <mergeCell ref="L26:M26"/>
    <mergeCell ref="L28:M28"/>
    <mergeCell ref="L30:M30"/>
    <mergeCell ref="L32:M32"/>
    <mergeCell ref="L34:M34"/>
    <mergeCell ref="J42:K42"/>
    <mergeCell ref="J44:K44"/>
    <mergeCell ref="J46:J47"/>
    <mergeCell ref="K46:K47"/>
    <mergeCell ref="J48:K48"/>
    <mergeCell ref="J50:K50"/>
    <mergeCell ref="J52:K52"/>
    <mergeCell ref="J54:K54"/>
    <mergeCell ref="L40:M40"/>
    <mergeCell ref="J56:K56"/>
    <mergeCell ref="J116:K116"/>
    <mergeCell ref="J119:K119"/>
    <mergeCell ref="J121:K122"/>
    <mergeCell ref="J81:K81"/>
    <mergeCell ref="J83:K83"/>
    <mergeCell ref="J85:K85"/>
    <mergeCell ref="J87:K87"/>
    <mergeCell ref="J89:K89"/>
    <mergeCell ref="J91:K91"/>
    <mergeCell ref="J94:K94"/>
    <mergeCell ref="J96:K96"/>
    <mergeCell ref="J98:K98"/>
    <mergeCell ref="J102:K102"/>
    <mergeCell ref="J100:K100"/>
    <mergeCell ref="B106:B109"/>
    <mergeCell ref="J18:K18"/>
    <mergeCell ref="J20:K20"/>
    <mergeCell ref="J22:K22"/>
    <mergeCell ref="J24:K24"/>
    <mergeCell ref="J26:K26"/>
    <mergeCell ref="J28:K28"/>
    <mergeCell ref="J30:K30"/>
    <mergeCell ref="A94:A97"/>
    <mergeCell ref="A98:A101"/>
    <mergeCell ref="B72:B75"/>
    <mergeCell ref="C72:C73"/>
    <mergeCell ref="D72:E72"/>
    <mergeCell ref="F72:G72"/>
    <mergeCell ref="H72:I72"/>
    <mergeCell ref="B64:B67"/>
    <mergeCell ref="C64:C65"/>
    <mergeCell ref="D64:E64"/>
    <mergeCell ref="F64:G64"/>
    <mergeCell ref="H64:I64"/>
    <mergeCell ref="F56:G56"/>
    <mergeCell ref="H56:I56"/>
    <mergeCell ref="C42:C43"/>
    <mergeCell ref="D42:E42"/>
    <mergeCell ref="A106:A109"/>
    <mergeCell ref="A110:A113"/>
    <mergeCell ref="A114:A117"/>
    <mergeCell ref="D121:E122"/>
    <mergeCell ref="F121:G122"/>
    <mergeCell ref="F112:G112"/>
    <mergeCell ref="F108:G108"/>
    <mergeCell ref="B114:B117"/>
    <mergeCell ref="C114:C115"/>
    <mergeCell ref="D114:E114"/>
    <mergeCell ref="F114:G114"/>
    <mergeCell ref="B110:B113"/>
    <mergeCell ref="C110:C111"/>
    <mergeCell ref="D110:E110"/>
    <mergeCell ref="F110:G110"/>
    <mergeCell ref="C121:C122"/>
    <mergeCell ref="C119:C120"/>
    <mergeCell ref="D119:E119"/>
    <mergeCell ref="F119:G119"/>
    <mergeCell ref="B118:P118"/>
    <mergeCell ref="H121:I122"/>
    <mergeCell ref="P121:P122"/>
    <mergeCell ref="L121:M122"/>
    <mergeCell ref="H110:I110"/>
    <mergeCell ref="J72:K72"/>
    <mergeCell ref="J74:K74"/>
    <mergeCell ref="J76:K76"/>
    <mergeCell ref="A119:A122"/>
    <mergeCell ref="A124:A125"/>
    <mergeCell ref="A8:A11"/>
    <mergeCell ref="A12:A15"/>
    <mergeCell ref="A16:A19"/>
    <mergeCell ref="A20:A23"/>
    <mergeCell ref="A24:A27"/>
    <mergeCell ref="A28:A31"/>
    <mergeCell ref="A32:A35"/>
    <mergeCell ref="A36:A39"/>
    <mergeCell ref="A40:A43"/>
    <mergeCell ref="A44:A47"/>
    <mergeCell ref="A48:A51"/>
    <mergeCell ref="A52:A55"/>
    <mergeCell ref="A56:A59"/>
    <mergeCell ref="A60:A63"/>
    <mergeCell ref="A64:A67"/>
    <mergeCell ref="A68:A71"/>
    <mergeCell ref="A72:A75"/>
    <mergeCell ref="A76:A79"/>
    <mergeCell ref="A102:A105"/>
    <mergeCell ref="C74:C75"/>
    <mergeCell ref="D74:E74"/>
    <mergeCell ref="F74:G74"/>
    <mergeCell ref="H74:I74"/>
    <mergeCell ref="L74:M74"/>
    <mergeCell ref="B76:B79"/>
    <mergeCell ref="C76:C77"/>
    <mergeCell ref="D76:E76"/>
    <mergeCell ref="F76:G76"/>
    <mergeCell ref="H76:I76"/>
    <mergeCell ref="C78:C79"/>
    <mergeCell ref="D78:E78"/>
    <mergeCell ref="F78:G78"/>
    <mergeCell ref="H78:I78"/>
    <mergeCell ref="J78:K78"/>
    <mergeCell ref="L76:M76"/>
    <mergeCell ref="L78:M78"/>
    <mergeCell ref="J58:K58"/>
    <mergeCell ref="L60:M60"/>
    <mergeCell ref="L62:M62"/>
    <mergeCell ref="C66:C67"/>
    <mergeCell ref="D66:E66"/>
    <mergeCell ref="F66:G66"/>
    <mergeCell ref="H66:I66"/>
    <mergeCell ref="B68:B71"/>
    <mergeCell ref="C68:C69"/>
    <mergeCell ref="D68:E68"/>
    <mergeCell ref="F68:G68"/>
    <mergeCell ref="H68:I68"/>
    <mergeCell ref="C70:C71"/>
    <mergeCell ref="D70:E70"/>
    <mergeCell ref="F70:G70"/>
    <mergeCell ref="H70:I70"/>
    <mergeCell ref="J70:K70"/>
    <mergeCell ref="L64:M64"/>
    <mergeCell ref="L66:M66"/>
    <mergeCell ref="L68:M68"/>
    <mergeCell ref="L70:M70"/>
    <mergeCell ref="J60:K60"/>
    <mergeCell ref="J62:K62"/>
    <mergeCell ref="C58:C59"/>
    <mergeCell ref="D58:E58"/>
    <mergeCell ref="F58:G58"/>
    <mergeCell ref="H58:I58"/>
    <mergeCell ref="B60:B63"/>
    <mergeCell ref="C60:C61"/>
    <mergeCell ref="D60:E60"/>
    <mergeCell ref="F60:G60"/>
    <mergeCell ref="H60:I60"/>
    <mergeCell ref="C62:C63"/>
    <mergeCell ref="D62:E62"/>
    <mergeCell ref="F62:G62"/>
    <mergeCell ref="H62:I62"/>
    <mergeCell ref="B56:B59"/>
    <mergeCell ref="C56:C57"/>
    <mergeCell ref="D56:E56"/>
    <mergeCell ref="B44:B47"/>
    <mergeCell ref="C46:C47"/>
    <mergeCell ref="D46:D47"/>
    <mergeCell ref="E46:E47"/>
    <mergeCell ref="F46:F47"/>
    <mergeCell ref="G46:G47"/>
    <mergeCell ref="H46:H47"/>
    <mergeCell ref="I46:I47"/>
    <mergeCell ref="P46:P47"/>
    <mergeCell ref="C44:C45"/>
    <mergeCell ref="D44:E44"/>
    <mergeCell ref="F44:G44"/>
    <mergeCell ref="H44:I44"/>
    <mergeCell ref="L44:M44"/>
    <mergeCell ref="L46:L47"/>
    <mergeCell ref="M46:M47"/>
    <mergeCell ref="B48:B51"/>
    <mergeCell ref="C48:C49"/>
    <mergeCell ref="D48:E48"/>
    <mergeCell ref="F48:G48"/>
    <mergeCell ref="H48:I48"/>
    <mergeCell ref="C50:C51"/>
    <mergeCell ref="D50:E50"/>
    <mergeCell ref="F50:G50"/>
    <mergeCell ref="H50:I50"/>
    <mergeCell ref="N36:O36"/>
    <mergeCell ref="N38:O38"/>
    <mergeCell ref="B32:B35"/>
    <mergeCell ref="C32:C33"/>
    <mergeCell ref="D32:E32"/>
    <mergeCell ref="F32:G32"/>
    <mergeCell ref="H32:I32"/>
    <mergeCell ref="C34:C35"/>
    <mergeCell ref="D34:E34"/>
    <mergeCell ref="F34:G34"/>
    <mergeCell ref="H34:I34"/>
    <mergeCell ref="J32:K32"/>
    <mergeCell ref="J34:K34"/>
    <mergeCell ref="N34:O34"/>
    <mergeCell ref="B36:B39"/>
    <mergeCell ref="C36:C37"/>
    <mergeCell ref="D36:E36"/>
    <mergeCell ref="F36:G36"/>
    <mergeCell ref="H36:I36"/>
    <mergeCell ref="C38:C39"/>
    <mergeCell ref="D38:E38"/>
    <mergeCell ref="F38:G38"/>
    <mergeCell ref="H38:I38"/>
    <mergeCell ref="N32:O32"/>
    <mergeCell ref="N22:O22"/>
    <mergeCell ref="N24:O24"/>
    <mergeCell ref="N26:O26"/>
    <mergeCell ref="N28:O28"/>
    <mergeCell ref="N30:O30"/>
    <mergeCell ref="B28:B31"/>
    <mergeCell ref="B16:B19"/>
    <mergeCell ref="B20:B23"/>
    <mergeCell ref="B24:B27"/>
    <mergeCell ref="C16:C17"/>
    <mergeCell ref="D16:E16"/>
    <mergeCell ref="F16:G16"/>
    <mergeCell ref="H16:I16"/>
    <mergeCell ref="C18:C19"/>
    <mergeCell ref="D18:E18"/>
    <mergeCell ref="C20:C21"/>
    <mergeCell ref="C28:C29"/>
    <mergeCell ref="D28:E28"/>
    <mergeCell ref="F28:G28"/>
    <mergeCell ref="H28:I28"/>
    <mergeCell ref="C22:C23"/>
    <mergeCell ref="D22:E22"/>
    <mergeCell ref="C30:C31"/>
    <mergeCell ref="D30:E30"/>
    <mergeCell ref="F30:G30"/>
    <mergeCell ref="H30:I30"/>
    <mergeCell ref="H5:I5"/>
    <mergeCell ref="J5:K5"/>
    <mergeCell ref="J8:K8"/>
    <mergeCell ref="J10:J11"/>
    <mergeCell ref="K10:K11"/>
    <mergeCell ref="J12:K12"/>
    <mergeCell ref="B8:B11"/>
    <mergeCell ref="E10:E11"/>
    <mergeCell ref="F10:F11"/>
    <mergeCell ref="B12:B15"/>
    <mergeCell ref="F22:G22"/>
    <mergeCell ref="H22:I22"/>
    <mergeCell ref="G10:G11"/>
    <mergeCell ref="H10:H11"/>
    <mergeCell ref="I10:I11"/>
    <mergeCell ref="P10:P11"/>
    <mergeCell ref="C14:C15"/>
    <mergeCell ref="D14:E14"/>
    <mergeCell ref="F14:G14"/>
    <mergeCell ref="H14:I14"/>
    <mergeCell ref="F18:G18"/>
    <mergeCell ref="H18:I18"/>
    <mergeCell ref="D20:E20"/>
    <mergeCell ref="F20:G20"/>
    <mergeCell ref="H20:I20"/>
    <mergeCell ref="D12:E12"/>
    <mergeCell ref="F12:G12"/>
    <mergeCell ref="C10:C11"/>
    <mergeCell ref="D10:D11"/>
    <mergeCell ref="N16:O16"/>
    <mergeCell ref="N18:O18"/>
    <mergeCell ref="N20:O20"/>
    <mergeCell ref="N10:N11"/>
    <mergeCell ref="O10:O11"/>
    <mergeCell ref="N12:O12"/>
    <mergeCell ref="N14:O14"/>
    <mergeCell ref="C54:C55"/>
    <mergeCell ref="D54:E54"/>
    <mergeCell ref="F54:G54"/>
    <mergeCell ref="H54:I54"/>
    <mergeCell ref="L52:M52"/>
    <mergeCell ref="L54:M54"/>
    <mergeCell ref="C24:C25"/>
    <mergeCell ref="D24:E24"/>
    <mergeCell ref="F24:G24"/>
    <mergeCell ref="H24:I24"/>
    <mergeCell ref="C26:C27"/>
    <mergeCell ref="D26:E26"/>
    <mergeCell ref="F26:G26"/>
    <mergeCell ref="H26:I26"/>
    <mergeCell ref="J36:K36"/>
    <mergeCell ref="J38:K38"/>
    <mergeCell ref="L36:M36"/>
    <mergeCell ref="L38:M38"/>
    <mergeCell ref="L48:M48"/>
    <mergeCell ref="L50:M50"/>
    <mergeCell ref="H42:I42"/>
    <mergeCell ref="L42:M42"/>
    <mergeCell ref="F42:G42"/>
    <mergeCell ref="J40:K40"/>
    <mergeCell ref="B40:B43"/>
    <mergeCell ref="C40:C41"/>
    <mergeCell ref="D40:E40"/>
    <mergeCell ref="F40:G40"/>
    <mergeCell ref="H40:I40"/>
    <mergeCell ref="C116:C117"/>
    <mergeCell ref="D116:E116"/>
    <mergeCell ref="F116:G116"/>
    <mergeCell ref="H116:I116"/>
    <mergeCell ref="F83:G83"/>
    <mergeCell ref="H83:I83"/>
    <mergeCell ref="B85:B88"/>
    <mergeCell ref="C85:C86"/>
    <mergeCell ref="D85:E85"/>
    <mergeCell ref="F85:G85"/>
    <mergeCell ref="H85:I85"/>
    <mergeCell ref="C87:C88"/>
    <mergeCell ref="B80:P80"/>
    <mergeCell ref="B81:B84"/>
    <mergeCell ref="B52:B55"/>
    <mergeCell ref="C52:C53"/>
    <mergeCell ref="D52:E52"/>
    <mergeCell ref="F52:G52"/>
    <mergeCell ref="H52:I52"/>
    <mergeCell ref="C81:C82"/>
    <mergeCell ref="D81:E81"/>
    <mergeCell ref="F81:G81"/>
    <mergeCell ref="H81:I81"/>
    <mergeCell ref="C83:C84"/>
    <mergeCell ref="D83:E83"/>
    <mergeCell ref="A85:A88"/>
    <mergeCell ref="A89:A92"/>
    <mergeCell ref="A81:A84"/>
    <mergeCell ref="D87:E87"/>
    <mergeCell ref="F87:G87"/>
    <mergeCell ref="H87:I87"/>
    <mergeCell ref="H91:I91"/>
    <mergeCell ref="B89:B92"/>
    <mergeCell ref="C89:C90"/>
    <mergeCell ref="D89:E89"/>
    <mergeCell ref="F89:G89"/>
    <mergeCell ref="H89:I89"/>
    <mergeCell ref="D91:E91"/>
    <mergeCell ref="F91:G91"/>
    <mergeCell ref="C91:C92"/>
    <mergeCell ref="L98:M98"/>
    <mergeCell ref="C96:C97"/>
    <mergeCell ref="D96:E96"/>
    <mergeCell ref="F96:G96"/>
    <mergeCell ref="H96:I96"/>
    <mergeCell ref="B93:P93"/>
    <mergeCell ref="B94:B97"/>
    <mergeCell ref="C94:C95"/>
    <mergeCell ref="D94:E94"/>
    <mergeCell ref="F94:G94"/>
    <mergeCell ref="H94:I94"/>
    <mergeCell ref="N94:O94"/>
    <mergeCell ref="N96:O96"/>
    <mergeCell ref="H100:I100"/>
    <mergeCell ref="C104:C105"/>
    <mergeCell ref="D104:E104"/>
    <mergeCell ref="F104:G104"/>
    <mergeCell ref="H104:I104"/>
    <mergeCell ref="B102:B105"/>
    <mergeCell ref="C102:C103"/>
    <mergeCell ref="D102:E102"/>
    <mergeCell ref="F102:G102"/>
    <mergeCell ref="H102:I102"/>
    <mergeCell ref="B98:B101"/>
    <mergeCell ref="C98:C99"/>
    <mergeCell ref="D98:E98"/>
    <mergeCell ref="F98:G98"/>
    <mergeCell ref="H98:I98"/>
    <mergeCell ref="C100:C101"/>
    <mergeCell ref="D100:E100"/>
    <mergeCell ref="F100:G100"/>
    <mergeCell ref="C106:C107"/>
    <mergeCell ref="D106:E106"/>
    <mergeCell ref="F106:G106"/>
    <mergeCell ref="H106:I106"/>
    <mergeCell ref="C108:C109"/>
    <mergeCell ref="D108:E108"/>
    <mergeCell ref="D112:E112"/>
    <mergeCell ref="H112:I112"/>
    <mergeCell ref="J108:K108"/>
    <mergeCell ref="J110:K110"/>
    <mergeCell ref="J112:K112"/>
    <mergeCell ref="H108:I108"/>
    <mergeCell ref="C112:C113"/>
    <mergeCell ref="N40:O40"/>
    <mergeCell ref="N42:O42"/>
    <mergeCell ref="N44:O44"/>
    <mergeCell ref="N46:N47"/>
    <mergeCell ref="O46:O47"/>
    <mergeCell ref="N48:O48"/>
    <mergeCell ref="N50:O50"/>
    <mergeCell ref="N52:O52"/>
    <mergeCell ref="N54:O54"/>
    <mergeCell ref="N56:O56"/>
    <mergeCell ref="N58:O58"/>
    <mergeCell ref="N60:O60"/>
    <mergeCell ref="N62:O62"/>
    <mergeCell ref="N64:O64"/>
    <mergeCell ref="N66:O66"/>
    <mergeCell ref="N68:O68"/>
    <mergeCell ref="N70:O70"/>
    <mergeCell ref="N72:O72"/>
    <mergeCell ref="N74:O74"/>
    <mergeCell ref="N76:O76"/>
    <mergeCell ref="N78:O78"/>
    <mergeCell ref="N81:O81"/>
    <mergeCell ref="N83:O83"/>
    <mergeCell ref="N85:O85"/>
    <mergeCell ref="N87:O87"/>
    <mergeCell ref="N89:O89"/>
    <mergeCell ref="N91:O91"/>
    <mergeCell ref="N116:O116"/>
    <mergeCell ref="N119:O119"/>
    <mergeCell ref="N121:O122"/>
    <mergeCell ref="N124:O124"/>
    <mergeCell ref="N98:O98"/>
    <mergeCell ref="N100:O100"/>
    <mergeCell ref="N102:O102"/>
    <mergeCell ref="N104:O104"/>
    <mergeCell ref="N106:O106"/>
    <mergeCell ref="N108:O108"/>
    <mergeCell ref="N110:O110"/>
    <mergeCell ref="N112:O112"/>
    <mergeCell ref="N114:O114"/>
  </mergeCells>
  <printOptions horizontalCentered="1"/>
  <pageMargins left="0.70866141732283472" right="0.70866141732283472" top="0.39370078740157483" bottom="0.39370078740157483" header="0.31496062992125984" footer="0.31496062992125984"/>
  <pageSetup paperSize="9" scale="78" fitToHeight="0" orientation="landscape" r:id="rId1"/>
  <headerFooter>
    <oddFooter>&amp;L&amp;F&amp;R&amp;P</oddFooter>
  </headerFooter>
  <rowBreaks count="5" manualBreakCount="5">
    <brk id="27" max="16" man="1"/>
    <brk id="51" max="16" man="1"/>
    <brk id="75" max="16" man="1"/>
    <brk id="101" max="16" man="1"/>
    <brk id="125" max="16" man="1"/>
  </rowBreaks>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486E-03FF-4260-AB7B-223078436E02}">
  <sheetPr codeName="Sheet4">
    <tabColor rgb="FFFFC000"/>
    <pageSetUpPr fitToPage="1"/>
  </sheetPr>
  <dimension ref="A1:T331"/>
  <sheetViews>
    <sheetView showGridLines="0" zoomScaleNormal="100" zoomScaleSheetLayoutView="100" workbookViewId="0">
      <pane ySplit="5" topLeftCell="A6" activePane="bottomLeft" state="frozen"/>
      <selection activeCell="E10" sqref="E10"/>
      <selection pane="bottomLeft" activeCell="C10" sqref="C10"/>
    </sheetView>
  </sheetViews>
  <sheetFormatPr defaultColWidth="9" defaultRowHeight="20.25" x14ac:dyDescent="0.4"/>
  <cols>
    <col min="1" max="1" width="6.25" style="4" customWidth="1"/>
    <col min="2" max="2" width="61.375" style="23" customWidth="1"/>
    <col min="3" max="3" width="28" style="32" bestFit="1" customWidth="1"/>
    <col min="4" max="4" width="7.5" style="4" hidden="1" customWidth="1"/>
    <col min="5" max="8" width="7.5" style="4" customWidth="1"/>
    <col min="9" max="9" width="7.5" style="4" hidden="1" customWidth="1"/>
    <col min="10" max="10" width="9.625" style="188" bestFit="1" customWidth="1"/>
    <col min="11" max="16384" width="9" style="4"/>
  </cols>
  <sheetData>
    <row r="1" spans="1:20" x14ac:dyDescent="0.4">
      <c r="A1" s="1"/>
      <c r="B1" s="2"/>
      <c r="C1" s="3"/>
      <c r="D1" s="1"/>
      <c r="E1" s="1"/>
      <c r="F1" s="1"/>
      <c r="G1" s="1"/>
      <c r="H1" s="1"/>
      <c r="I1" s="1"/>
      <c r="J1" s="186"/>
      <c r="K1" s="1"/>
      <c r="L1" s="1"/>
      <c r="M1" s="1"/>
      <c r="N1" s="1"/>
      <c r="O1" s="1"/>
      <c r="P1" s="1"/>
      <c r="Q1" s="1"/>
      <c r="R1" s="1"/>
      <c r="S1" s="1"/>
      <c r="T1" s="1"/>
    </row>
    <row r="2" spans="1:20" x14ac:dyDescent="0.4">
      <c r="A2" s="1"/>
      <c r="B2" s="2"/>
      <c r="C2" s="3"/>
      <c r="D2" s="1"/>
      <c r="E2" s="1"/>
      <c r="F2" s="1"/>
      <c r="G2" s="1"/>
      <c r="H2" s="1"/>
      <c r="I2" s="1"/>
      <c r="J2" s="186"/>
      <c r="K2" s="1"/>
      <c r="L2" s="1"/>
      <c r="M2" s="1"/>
      <c r="N2" s="1"/>
      <c r="O2" s="1"/>
      <c r="P2" s="1"/>
      <c r="Q2" s="1"/>
      <c r="R2" s="1"/>
      <c r="S2" s="1"/>
      <c r="T2" s="1"/>
    </row>
    <row r="3" spans="1:20" x14ac:dyDescent="0.4">
      <c r="A3" s="1"/>
      <c r="B3" s="2"/>
      <c r="C3" s="3"/>
      <c r="D3" s="1"/>
      <c r="E3" s="1"/>
      <c r="F3" s="1"/>
      <c r="G3" s="1"/>
      <c r="H3" s="1"/>
      <c r="I3" s="1"/>
      <c r="J3" s="186"/>
      <c r="K3" s="1"/>
      <c r="L3" s="1"/>
      <c r="M3" s="1"/>
      <c r="N3" s="1"/>
      <c r="O3" s="1"/>
      <c r="P3" s="1"/>
      <c r="Q3" s="1"/>
      <c r="R3" s="1"/>
      <c r="S3" s="1"/>
      <c r="T3" s="1"/>
    </row>
    <row r="4" spans="1:20" ht="21" x14ac:dyDescent="0.4">
      <c r="A4" s="414" t="s">
        <v>132</v>
      </c>
      <c r="B4" s="401"/>
      <c r="C4" s="401"/>
      <c r="D4" s="401"/>
      <c r="E4" s="401"/>
      <c r="F4" s="401"/>
      <c r="G4" s="401"/>
      <c r="H4" s="401"/>
      <c r="I4" s="401"/>
      <c r="J4" s="401"/>
      <c r="K4" s="1"/>
      <c r="L4" s="1"/>
      <c r="M4" s="1"/>
      <c r="N4" s="1"/>
      <c r="O4" s="1"/>
      <c r="P4" s="1"/>
      <c r="Q4" s="1"/>
      <c r="R4" s="1"/>
      <c r="S4" s="1"/>
      <c r="T4" s="1"/>
    </row>
    <row r="5" spans="1:20" ht="18.75" customHeight="1" x14ac:dyDescent="0.4">
      <c r="A5" s="192" t="s">
        <v>1</v>
      </c>
      <c r="B5" s="34" t="s">
        <v>2</v>
      </c>
      <c r="C5" s="35" t="s">
        <v>3</v>
      </c>
      <c r="D5" s="35">
        <v>2020</v>
      </c>
      <c r="E5" s="35">
        <v>2021</v>
      </c>
      <c r="F5" s="35">
        <v>2022</v>
      </c>
      <c r="G5" s="35">
        <v>2023</v>
      </c>
      <c r="H5" s="286">
        <v>2024</v>
      </c>
      <c r="I5" s="35" t="s">
        <v>17</v>
      </c>
      <c r="J5" s="35" t="s">
        <v>18</v>
      </c>
      <c r="K5" s="1"/>
      <c r="L5" s="1"/>
      <c r="M5" s="1"/>
      <c r="N5" s="1"/>
      <c r="O5" s="1"/>
      <c r="P5" s="1"/>
      <c r="Q5" s="1"/>
      <c r="R5" s="1"/>
      <c r="S5" s="1"/>
      <c r="T5" s="1"/>
    </row>
    <row r="6" spans="1:20" ht="20.25" customHeight="1" x14ac:dyDescent="0.4">
      <c r="A6" s="193" t="s">
        <v>133</v>
      </c>
      <c r="B6" s="374" t="s">
        <v>134</v>
      </c>
      <c r="C6" s="374"/>
      <c r="D6" s="374"/>
      <c r="E6" s="374"/>
      <c r="F6" s="374"/>
      <c r="G6" s="374"/>
      <c r="H6" s="419"/>
      <c r="I6" s="274"/>
      <c r="J6" s="187"/>
      <c r="K6" s="1"/>
      <c r="L6" s="1"/>
      <c r="M6" s="1"/>
      <c r="N6" s="1"/>
      <c r="O6" s="1"/>
      <c r="P6" s="1"/>
      <c r="Q6" s="1"/>
      <c r="R6" s="1"/>
      <c r="S6" s="1"/>
      <c r="T6" s="1"/>
    </row>
    <row r="7" spans="1:20" x14ac:dyDescent="0.4">
      <c r="A7" s="194" t="s">
        <v>133</v>
      </c>
      <c r="B7" s="379" t="s">
        <v>135</v>
      </c>
      <c r="C7" s="379"/>
      <c r="D7" s="379"/>
      <c r="E7" s="379"/>
      <c r="F7" s="379"/>
      <c r="G7" s="379"/>
      <c r="H7" s="420"/>
      <c r="I7" s="273"/>
      <c r="J7" s="187"/>
      <c r="K7" s="1"/>
      <c r="L7" s="1"/>
      <c r="M7" s="1"/>
      <c r="N7" s="1"/>
      <c r="O7" s="1"/>
      <c r="P7" s="1"/>
      <c r="Q7" s="1"/>
      <c r="R7" s="1"/>
      <c r="S7" s="1"/>
      <c r="T7" s="1"/>
    </row>
    <row r="8" spans="1:20" x14ac:dyDescent="0.4">
      <c r="A8" s="12" t="s">
        <v>133</v>
      </c>
      <c r="B8" s="96" t="s">
        <v>136</v>
      </c>
      <c r="C8" s="47" t="s">
        <v>137</v>
      </c>
      <c r="D8" s="199">
        <v>0</v>
      </c>
      <c r="E8" s="199">
        <v>0</v>
      </c>
      <c r="F8" s="199">
        <v>0</v>
      </c>
      <c r="G8" s="199">
        <v>0</v>
      </c>
      <c r="H8" s="287">
        <v>1</v>
      </c>
      <c r="I8" s="199"/>
      <c r="J8" s="187"/>
      <c r="K8" s="1"/>
      <c r="L8" s="1"/>
      <c r="M8" s="1"/>
      <c r="N8" s="1"/>
      <c r="O8" s="1"/>
      <c r="P8" s="1"/>
      <c r="Q8" s="1"/>
      <c r="R8" s="1"/>
      <c r="S8" s="1"/>
      <c r="T8" s="1"/>
    </row>
    <row r="9" spans="1:20" ht="21.75" customHeight="1" x14ac:dyDescent="0.45">
      <c r="A9" s="12" t="s">
        <v>133</v>
      </c>
      <c r="B9" s="96" t="s">
        <v>138</v>
      </c>
      <c r="C9" s="41" t="s">
        <v>139</v>
      </c>
      <c r="D9" s="199">
        <v>0</v>
      </c>
      <c r="E9" s="275">
        <v>0</v>
      </c>
      <c r="F9" s="275">
        <v>0</v>
      </c>
      <c r="G9" s="275">
        <v>0</v>
      </c>
      <c r="H9" s="288">
        <v>1.0692821512857028E-2</v>
      </c>
      <c r="I9" s="275"/>
      <c r="J9" s="189">
        <v>0</v>
      </c>
      <c r="K9" s="1"/>
      <c r="L9" s="1"/>
      <c r="M9" s="1"/>
      <c r="N9" s="1"/>
      <c r="O9" s="1"/>
      <c r="P9" s="1"/>
      <c r="Q9" s="1"/>
      <c r="R9" s="1"/>
      <c r="S9" s="1"/>
      <c r="T9" s="1"/>
    </row>
    <row r="10" spans="1:20" x14ac:dyDescent="0.4">
      <c r="A10" s="12" t="s">
        <v>133</v>
      </c>
      <c r="B10" s="96" t="s">
        <v>140</v>
      </c>
      <c r="C10" s="47" t="s">
        <v>137</v>
      </c>
      <c r="D10" s="199">
        <v>0</v>
      </c>
      <c r="E10" s="199">
        <v>0</v>
      </c>
      <c r="F10" s="199">
        <v>16</v>
      </c>
      <c r="G10" s="199">
        <v>37</v>
      </c>
      <c r="H10" s="287">
        <v>0</v>
      </c>
      <c r="I10" s="199"/>
      <c r="J10" s="187"/>
      <c r="K10" s="1"/>
      <c r="L10" s="1"/>
      <c r="M10" s="1"/>
      <c r="N10" s="1"/>
      <c r="O10" s="1"/>
      <c r="P10" s="1"/>
      <c r="Q10" s="1"/>
      <c r="R10" s="1"/>
      <c r="S10" s="1"/>
      <c r="T10" s="1"/>
    </row>
    <row r="11" spans="1:20" x14ac:dyDescent="0.4">
      <c r="A11" s="18" t="s">
        <v>133</v>
      </c>
      <c r="B11" s="195" t="s">
        <v>141</v>
      </c>
      <c r="C11" s="29" t="s">
        <v>139</v>
      </c>
      <c r="D11" s="196">
        <v>0</v>
      </c>
      <c r="E11" s="197">
        <v>0</v>
      </c>
      <c r="F11" s="100">
        <v>0.20486057815096545</v>
      </c>
      <c r="G11" s="100">
        <v>0.42</v>
      </c>
      <c r="H11" s="198">
        <v>0</v>
      </c>
      <c r="I11" s="275"/>
      <c r="J11" s="187"/>
      <c r="K11" s="1"/>
      <c r="L11" s="1"/>
      <c r="M11" s="1"/>
      <c r="N11" s="1"/>
      <c r="O11" s="1"/>
      <c r="P11" s="1"/>
      <c r="Q11" s="1"/>
      <c r="R11" s="1"/>
      <c r="S11" s="1"/>
      <c r="T11" s="1"/>
    </row>
    <row r="12" spans="1:20" x14ac:dyDescent="0.4">
      <c r="A12" s="18" t="s">
        <v>133</v>
      </c>
      <c r="B12" s="63" t="s">
        <v>142</v>
      </c>
      <c r="C12" s="68" t="s">
        <v>137</v>
      </c>
      <c r="D12" s="65">
        <v>345</v>
      </c>
      <c r="E12" s="66">
        <v>296</v>
      </c>
      <c r="F12" s="66">
        <v>382</v>
      </c>
      <c r="G12" s="66">
        <v>452</v>
      </c>
      <c r="H12" s="190">
        <v>534</v>
      </c>
      <c r="I12" s="199"/>
      <c r="J12" s="187"/>
      <c r="K12" s="69"/>
      <c r="L12" s="1"/>
      <c r="M12" s="1"/>
      <c r="N12" s="1"/>
      <c r="O12" s="1"/>
      <c r="P12" s="1"/>
      <c r="Q12" s="1"/>
      <c r="R12" s="1"/>
      <c r="S12" s="1"/>
      <c r="T12" s="1"/>
    </row>
    <row r="13" spans="1:20" ht="21.75" customHeight="1" x14ac:dyDescent="0.4">
      <c r="A13" s="18" t="s">
        <v>133</v>
      </c>
      <c r="B13" s="63" t="s">
        <v>143</v>
      </c>
      <c r="C13" s="14" t="s">
        <v>139</v>
      </c>
      <c r="D13" s="70">
        <v>6.98</v>
      </c>
      <c r="E13" s="67">
        <v>6.02</v>
      </c>
      <c r="F13" s="67">
        <v>4.8910463033542992</v>
      </c>
      <c r="G13" s="67">
        <v>5.0999999999999996</v>
      </c>
      <c r="H13" s="191">
        <v>5.7099666878656539</v>
      </c>
      <c r="I13" s="275"/>
      <c r="J13" s="187"/>
      <c r="K13" s="1"/>
      <c r="L13" s="1"/>
      <c r="M13" s="1"/>
      <c r="N13" s="1"/>
      <c r="O13" s="1"/>
      <c r="P13" s="1"/>
      <c r="Q13" s="1"/>
      <c r="R13" s="1"/>
      <c r="S13" s="1"/>
      <c r="T13" s="1"/>
    </row>
    <row r="14" spans="1:20" ht="21" x14ac:dyDescent="0.45">
      <c r="A14" s="18" t="s">
        <v>133</v>
      </c>
      <c r="B14" s="63" t="s">
        <v>144</v>
      </c>
      <c r="C14" s="14" t="s">
        <v>139</v>
      </c>
      <c r="D14" s="70">
        <v>0.01</v>
      </c>
      <c r="E14" s="67">
        <v>0.02</v>
      </c>
      <c r="F14" s="67">
        <v>0.2</v>
      </c>
      <c r="G14" s="67">
        <v>0.63</v>
      </c>
      <c r="H14" s="191">
        <v>0.29939900235999684</v>
      </c>
      <c r="I14" s="275"/>
      <c r="J14" s="189">
        <v>0</v>
      </c>
      <c r="K14" s="1"/>
      <c r="L14" s="1"/>
      <c r="M14" s="1"/>
      <c r="N14" s="1"/>
      <c r="O14" s="1"/>
      <c r="P14" s="1"/>
      <c r="Q14" s="1"/>
      <c r="R14" s="1"/>
      <c r="S14" s="1"/>
      <c r="T14" s="1"/>
    </row>
    <row r="15" spans="1:20" x14ac:dyDescent="0.4">
      <c r="A15" s="62" t="s">
        <v>133</v>
      </c>
      <c r="B15" s="421" t="s">
        <v>145</v>
      </c>
      <c r="C15" s="422"/>
      <c r="D15" s="422"/>
      <c r="E15" s="422"/>
      <c r="F15" s="422"/>
      <c r="G15" s="422"/>
      <c r="H15" s="422"/>
      <c r="I15" s="273"/>
      <c r="J15" s="187"/>
      <c r="K15" s="1"/>
      <c r="L15" s="1"/>
      <c r="M15" s="1"/>
      <c r="N15" s="1"/>
      <c r="O15" s="1"/>
      <c r="P15" s="1"/>
      <c r="Q15" s="1"/>
      <c r="R15" s="1"/>
      <c r="S15" s="1"/>
      <c r="T15" s="1"/>
    </row>
    <row r="16" spans="1:20" x14ac:dyDescent="0.4">
      <c r="A16" s="18" t="s">
        <v>133</v>
      </c>
      <c r="B16" s="63" t="s">
        <v>136</v>
      </c>
      <c r="C16" s="68" t="s">
        <v>137</v>
      </c>
      <c r="D16" s="65">
        <v>0</v>
      </c>
      <c r="E16" s="66">
        <v>0</v>
      </c>
      <c r="F16" s="66">
        <v>0</v>
      </c>
      <c r="G16" s="66">
        <v>0</v>
      </c>
      <c r="H16" s="190">
        <v>0</v>
      </c>
      <c r="I16" s="199"/>
      <c r="J16" s="187"/>
      <c r="K16" s="1"/>
      <c r="L16" s="1"/>
      <c r="M16" s="1"/>
      <c r="N16" s="1"/>
      <c r="O16" s="1"/>
      <c r="P16" s="1"/>
      <c r="Q16" s="1"/>
      <c r="R16" s="1"/>
      <c r="S16" s="1"/>
      <c r="T16" s="1"/>
    </row>
    <row r="17" spans="1:20" ht="21.75" customHeight="1" x14ac:dyDescent="0.45">
      <c r="A17" s="18" t="s">
        <v>133</v>
      </c>
      <c r="B17" s="63" t="s">
        <v>138</v>
      </c>
      <c r="C17" s="14" t="s">
        <v>139</v>
      </c>
      <c r="D17" s="65">
        <v>0</v>
      </c>
      <c r="E17" s="67">
        <v>0</v>
      </c>
      <c r="F17" s="67">
        <v>0</v>
      </c>
      <c r="G17" s="67">
        <v>0</v>
      </c>
      <c r="H17" s="191">
        <v>0</v>
      </c>
      <c r="I17" s="275"/>
      <c r="J17" s="189">
        <v>0</v>
      </c>
      <c r="K17" s="1"/>
      <c r="L17" s="1"/>
      <c r="M17" s="1"/>
      <c r="N17" s="1"/>
      <c r="O17" s="1"/>
      <c r="P17" s="1"/>
      <c r="Q17" s="1"/>
      <c r="R17" s="1"/>
      <c r="S17" s="1"/>
      <c r="T17" s="1"/>
    </row>
    <row r="18" spans="1:20" x14ac:dyDescent="0.4">
      <c r="A18" s="18" t="s">
        <v>133</v>
      </c>
      <c r="B18" s="63" t="s">
        <v>140</v>
      </c>
      <c r="C18" s="64" t="s">
        <v>137</v>
      </c>
      <c r="D18" s="65">
        <v>0</v>
      </c>
      <c r="E18" s="66">
        <v>0</v>
      </c>
      <c r="F18" s="66">
        <v>12</v>
      </c>
      <c r="G18" s="66">
        <v>1</v>
      </c>
      <c r="H18" s="190">
        <v>0</v>
      </c>
      <c r="I18" s="199"/>
      <c r="J18" s="187"/>
      <c r="K18" s="1"/>
      <c r="L18" s="1"/>
      <c r="M18" s="1"/>
      <c r="N18" s="1"/>
      <c r="O18" s="1"/>
      <c r="P18" s="1"/>
      <c r="Q18" s="1"/>
      <c r="R18" s="1"/>
      <c r="S18" s="1"/>
      <c r="T18" s="1"/>
    </row>
    <row r="19" spans="1:20" x14ac:dyDescent="0.4">
      <c r="A19" s="18" t="s">
        <v>133</v>
      </c>
      <c r="B19" s="63" t="s">
        <v>141</v>
      </c>
      <c r="C19" s="14" t="s">
        <v>139</v>
      </c>
      <c r="D19" s="65">
        <v>0</v>
      </c>
      <c r="E19" s="66">
        <v>0</v>
      </c>
      <c r="F19" s="67">
        <v>0.79975818156174228</v>
      </c>
      <c r="G19" s="67">
        <v>0.05</v>
      </c>
      <c r="H19" s="191">
        <v>0</v>
      </c>
      <c r="I19" s="275"/>
      <c r="J19" s="187"/>
      <c r="K19" s="1"/>
      <c r="L19" s="1"/>
      <c r="M19" s="1"/>
      <c r="N19" s="1"/>
      <c r="O19" s="1"/>
      <c r="P19" s="1"/>
      <c r="Q19" s="1"/>
      <c r="R19" s="1"/>
      <c r="S19" s="1"/>
      <c r="T19" s="1"/>
    </row>
    <row r="20" spans="1:20" x14ac:dyDescent="0.4">
      <c r="A20" s="18" t="s">
        <v>133</v>
      </c>
      <c r="B20" s="63" t="s">
        <v>142</v>
      </c>
      <c r="C20" s="68" t="s">
        <v>137</v>
      </c>
      <c r="D20" s="65">
        <v>34</v>
      </c>
      <c r="E20" s="66">
        <v>43</v>
      </c>
      <c r="F20" s="66">
        <v>41</v>
      </c>
      <c r="G20" s="66">
        <v>27</v>
      </c>
      <c r="H20" s="190">
        <v>46</v>
      </c>
      <c r="I20" s="199"/>
      <c r="J20" s="187"/>
      <c r="K20" s="1"/>
      <c r="L20" s="1"/>
      <c r="M20" s="1"/>
      <c r="N20" s="1"/>
      <c r="O20" s="1"/>
      <c r="P20" s="1"/>
      <c r="Q20" s="1"/>
      <c r="R20" s="1"/>
      <c r="S20" s="1"/>
      <c r="T20" s="1"/>
    </row>
    <row r="21" spans="1:20" ht="21.75" customHeight="1" x14ac:dyDescent="0.4">
      <c r="A21" s="18" t="s">
        <v>133</v>
      </c>
      <c r="B21" s="63" t="s">
        <v>143</v>
      </c>
      <c r="C21" s="14" t="s">
        <v>139</v>
      </c>
      <c r="D21" s="70">
        <v>2.64</v>
      </c>
      <c r="E21" s="67">
        <v>3.43</v>
      </c>
      <c r="F21" s="67">
        <v>2.7325071203359528</v>
      </c>
      <c r="G21" s="67">
        <v>1.36</v>
      </c>
      <c r="H21" s="191">
        <v>2.1765393338833001</v>
      </c>
      <c r="I21" s="275"/>
      <c r="J21" s="187"/>
      <c r="K21" s="1"/>
      <c r="L21" s="1"/>
      <c r="M21" s="1"/>
      <c r="N21" s="1"/>
      <c r="O21" s="1"/>
      <c r="P21" s="1"/>
      <c r="Q21" s="1"/>
      <c r="R21" s="1"/>
      <c r="S21" s="1"/>
      <c r="T21" s="1"/>
    </row>
    <row r="22" spans="1:20" ht="21" x14ac:dyDescent="0.45">
      <c r="A22" s="18" t="s">
        <v>133</v>
      </c>
      <c r="B22" s="63" t="s">
        <v>144</v>
      </c>
      <c r="C22" s="14" t="s">
        <v>139</v>
      </c>
      <c r="D22" s="70">
        <v>0.47</v>
      </c>
      <c r="E22" s="67">
        <v>0.4</v>
      </c>
      <c r="F22" s="67">
        <v>0.8</v>
      </c>
      <c r="G22" s="67">
        <v>0.15</v>
      </c>
      <c r="H22" s="191">
        <v>0.33121250733006741</v>
      </c>
      <c r="I22" s="275"/>
      <c r="J22" s="189">
        <v>0</v>
      </c>
      <c r="K22" s="1"/>
      <c r="L22" s="1"/>
      <c r="M22" s="1"/>
      <c r="N22" s="1"/>
      <c r="O22" s="1"/>
      <c r="P22" s="1"/>
      <c r="Q22" s="1"/>
      <c r="R22" s="1"/>
      <c r="S22" s="1"/>
      <c r="T22" s="1"/>
    </row>
    <row r="23" spans="1:20" x14ac:dyDescent="0.4">
      <c r="A23" s="71" t="s">
        <v>146</v>
      </c>
      <c r="B23" s="423" t="s">
        <v>147</v>
      </c>
      <c r="C23" s="424"/>
      <c r="D23" s="424"/>
      <c r="E23" s="424"/>
      <c r="F23" s="424"/>
      <c r="G23" s="424"/>
      <c r="H23" s="424"/>
      <c r="I23" s="276"/>
      <c r="J23" s="187"/>
      <c r="K23" s="1"/>
      <c r="L23" s="1"/>
      <c r="M23" s="1"/>
      <c r="N23" s="1"/>
      <c r="O23" s="1"/>
      <c r="P23" s="1"/>
      <c r="Q23" s="1"/>
      <c r="R23" s="1"/>
      <c r="S23" s="1"/>
      <c r="T23" s="1"/>
    </row>
    <row r="24" spans="1:20" x14ac:dyDescent="0.4">
      <c r="A24" s="62" t="s">
        <v>146</v>
      </c>
      <c r="B24" s="415" t="s">
        <v>135</v>
      </c>
      <c r="C24" s="415"/>
      <c r="D24" s="415"/>
      <c r="E24" s="415"/>
      <c r="F24" s="415"/>
      <c r="G24" s="415"/>
      <c r="H24" s="415"/>
      <c r="I24" s="273"/>
      <c r="J24" s="187"/>
      <c r="K24" s="1"/>
      <c r="L24" s="1"/>
      <c r="M24" s="1"/>
      <c r="N24" s="1"/>
      <c r="O24" s="1"/>
      <c r="P24" s="1"/>
      <c r="Q24" s="1"/>
      <c r="R24" s="1"/>
      <c r="S24" s="1"/>
      <c r="T24" s="1"/>
    </row>
    <row r="25" spans="1:20" ht="21.75" customHeight="1" x14ac:dyDescent="0.4">
      <c r="A25" s="18" t="s">
        <v>146</v>
      </c>
      <c r="B25" s="63" t="s">
        <v>136</v>
      </c>
      <c r="C25" s="68" t="s">
        <v>137</v>
      </c>
      <c r="D25" s="65">
        <v>0</v>
      </c>
      <c r="E25" s="66">
        <v>0</v>
      </c>
      <c r="F25" s="66">
        <v>0</v>
      </c>
      <c r="G25" s="66">
        <v>0</v>
      </c>
      <c r="H25" s="190">
        <v>0</v>
      </c>
      <c r="I25" s="199"/>
      <c r="J25" s="187"/>
      <c r="K25" s="1"/>
      <c r="L25" s="1"/>
      <c r="M25" s="1"/>
      <c r="N25" s="1"/>
      <c r="O25" s="1"/>
      <c r="P25" s="1"/>
      <c r="Q25" s="1"/>
      <c r="R25" s="1"/>
      <c r="S25" s="1"/>
      <c r="T25" s="1"/>
    </row>
    <row r="26" spans="1:20" x14ac:dyDescent="0.4">
      <c r="A26" s="18" t="s">
        <v>146</v>
      </c>
      <c r="B26" s="72" t="s">
        <v>148</v>
      </c>
      <c r="C26" s="68" t="s">
        <v>137</v>
      </c>
      <c r="D26" s="65">
        <v>0</v>
      </c>
      <c r="E26" s="66">
        <v>4</v>
      </c>
      <c r="F26" s="66">
        <v>7</v>
      </c>
      <c r="G26" s="66">
        <v>39</v>
      </c>
      <c r="H26" s="190">
        <v>17</v>
      </c>
      <c r="I26" s="199"/>
      <c r="J26" s="187"/>
      <c r="K26" s="1"/>
      <c r="L26" s="1"/>
      <c r="M26" s="1"/>
      <c r="N26" s="1"/>
      <c r="O26" s="1"/>
      <c r="P26" s="1"/>
      <c r="Q26" s="1"/>
      <c r="R26" s="1"/>
      <c r="S26" s="1"/>
      <c r="T26" s="1"/>
    </row>
    <row r="27" spans="1:20" x14ac:dyDescent="0.4">
      <c r="A27" s="62" t="s">
        <v>146</v>
      </c>
      <c r="B27" s="416" t="s">
        <v>145</v>
      </c>
      <c r="C27" s="417"/>
      <c r="D27" s="417"/>
      <c r="E27" s="417"/>
      <c r="F27" s="417"/>
      <c r="G27" s="417"/>
      <c r="H27" s="418"/>
      <c r="I27" s="273"/>
      <c r="J27" s="187"/>
      <c r="K27" s="1"/>
      <c r="L27" s="1"/>
      <c r="M27" s="1"/>
      <c r="N27" s="1"/>
      <c r="O27" s="1"/>
      <c r="P27" s="1"/>
      <c r="Q27" s="1"/>
      <c r="R27" s="1"/>
      <c r="S27" s="1"/>
      <c r="T27" s="1"/>
    </row>
    <row r="28" spans="1:20" x14ac:dyDescent="0.4">
      <c r="A28" s="18" t="s">
        <v>146</v>
      </c>
      <c r="B28" s="73" t="s">
        <v>136</v>
      </c>
      <c r="C28" s="68" t="s">
        <v>137</v>
      </c>
      <c r="D28" s="65">
        <v>0</v>
      </c>
      <c r="E28" s="66">
        <v>0</v>
      </c>
      <c r="F28" s="66">
        <v>0</v>
      </c>
      <c r="G28" s="66">
        <v>0</v>
      </c>
      <c r="H28" s="190">
        <v>0</v>
      </c>
      <c r="I28" s="199"/>
      <c r="J28" s="187"/>
      <c r="K28" s="1"/>
      <c r="L28" s="1"/>
      <c r="M28" s="1"/>
      <c r="N28" s="1"/>
      <c r="O28" s="1"/>
      <c r="P28" s="1"/>
      <c r="Q28" s="1"/>
      <c r="R28" s="1"/>
      <c r="S28" s="1"/>
      <c r="T28" s="1"/>
    </row>
    <row r="29" spans="1:20" ht="21.75" customHeight="1" x14ac:dyDescent="0.4">
      <c r="A29" s="12" t="s">
        <v>146</v>
      </c>
      <c r="B29" s="16" t="s">
        <v>148</v>
      </c>
      <c r="C29" s="74" t="s">
        <v>137</v>
      </c>
      <c r="D29" s="65">
        <v>3</v>
      </c>
      <c r="E29" s="66">
        <v>1</v>
      </c>
      <c r="F29" s="66">
        <v>0</v>
      </c>
      <c r="G29" s="66">
        <v>6</v>
      </c>
      <c r="H29" s="190">
        <v>3</v>
      </c>
      <c r="I29" s="199"/>
      <c r="J29" s="187"/>
      <c r="K29" s="1"/>
      <c r="L29" s="1"/>
      <c r="M29" s="1"/>
      <c r="N29" s="1"/>
      <c r="O29" s="1"/>
      <c r="P29" s="1"/>
      <c r="Q29" s="1"/>
      <c r="R29" s="1"/>
      <c r="S29" s="1"/>
      <c r="T29" s="1"/>
    </row>
    <row r="30" spans="1:20" x14ac:dyDescent="0.4">
      <c r="A30" s="75"/>
      <c r="B30" s="76"/>
      <c r="C30" s="76"/>
      <c r="D30" s="77"/>
      <c r="E30" s="77"/>
      <c r="F30" s="77"/>
      <c r="G30" s="77"/>
      <c r="H30" s="77"/>
      <c r="I30" s="77"/>
      <c r="J30" s="186"/>
      <c r="K30" s="1"/>
      <c r="L30" s="1"/>
      <c r="M30" s="1"/>
      <c r="N30" s="1"/>
      <c r="O30" s="1"/>
      <c r="P30" s="1"/>
      <c r="Q30" s="1"/>
      <c r="R30" s="1"/>
      <c r="S30" s="1"/>
      <c r="T30" s="1"/>
    </row>
    <row r="31" spans="1:20" x14ac:dyDescent="0.4">
      <c r="A31" s="75"/>
      <c r="B31" s="78"/>
      <c r="C31" s="76"/>
      <c r="D31" s="79"/>
      <c r="E31" s="79"/>
      <c r="F31" s="79"/>
      <c r="G31" s="79"/>
      <c r="H31" s="79"/>
      <c r="I31" s="79"/>
      <c r="J31" s="186"/>
      <c r="K31" s="1"/>
      <c r="L31" s="1"/>
      <c r="M31" s="1"/>
      <c r="N31" s="1"/>
      <c r="O31" s="1"/>
      <c r="P31" s="1"/>
      <c r="Q31" s="1"/>
      <c r="R31" s="1"/>
      <c r="S31" s="1"/>
      <c r="T31" s="1"/>
    </row>
    <row r="32" spans="1:20" x14ac:dyDescent="0.4">
      <c r="A32" s="75"/>
      <c r="B32" s="78"/>
      <c r="C32" s="76"/>
      <c r="D32" s="79"/>
      <c r="E32" s="79"/>
      <c r="F32" s="79"/>
      <c r="G32" s="79"/>
      <c r="H32" s="79"/>
      <c r="I32" s="79"/>
      <c r="J32" s="186"/>
      <c r="K32" s="1"/>
      <c r="L32" s="1"/>
      <c r="M32" s="1"/>
      <c r="N32" s="1"/>
      <c r="O32" s="1"/>
      <c r="P32" s="1"/>
      <c r="Q32" s="1"/>
      <c r="R32" s="1"/>
      <c r="S32" s="1"/>
      <c r="T32" s="1"/>
    </row>
    <row r="33" spans="1:20" ht="21.75" customHeight="1" x14ac:dyDescent="0.4">
      <c r="A33" s="75"/>
      <c r="B33" s="78"/>
      <c r="C33" s="76"/>
      <c r="D33" s="77"/>
      <c r="E33" s="77"/>
      <c r="F33" s="77"/>
      <c r="G33" s="77"/>
      <c r="H33" s="77"/>
      <c r="I33" s="77"/>
      <c r="J33" s="186"/>
      <c r="K33" s="1"/>
      <c r="L33" s="1"/>
      <c r="M33" s="1"/>
      <c r="N33" s="1"/>
      <c r="O33" s="1"/>
      <c r="P33" s="1"/>
      <c r="Q33" s="1"/>
      <c r="R33" s="1"/>
      <c r="S33" s="1"/>
      <c r="T33" s="1"/>
    </row>
    <row r="34" spans="1:20" x14ac:dyDescent="0.4">
      <c r="A34" s="75"/>
      <c r="B34" s="78"/>
      <c r="C34" s="76"/>
      <c r="D34" s="77"/>
      <c r="E34" s="77"/>
      <c r="F34" s="77"/>
      <c r="G34" s="77"/>
      <c r="H34" s="77"/>
      <c r="I34" s="77"/>
      <c r="J34" s="186"/>
      <c r="K34" s="1"/>
      <c r="L34" s="1"/>
      <c r="M34" s="1"/>
      <c r="N34" s="1"/>
      <c r="O34" s="1"/>
      <c r="P34" s="1"/>
      <c r="Q34" s="1"/>
      <c r="R34" s="1"/>
      <c r="S34" s="1"/>
      <c r="T34" s="1"/>
    </row>
    <row r="35" spans="1:20" x14ac:dyDescent="0.4">
      <c r="A35" s="75"/>
      <c r="B35" s="78"/>
      <c r="C35" s="76"/>
      <c r="D35" s="79"/>
      <c r="E35" s="79"/>
      <c r="F35" s="79"/>
      <c r="G35" s="79"/>
      <c r="H35" s="79"/>
      <c r="I35" s="79"/>
      <c r="J35" s="186"/>
      <c r="K35" s="1"/>
      <c r="L35" s="1"/>
      <c r="M35" s="1"/>
      <c r="N35" s="1"/>
      <c r="O35" s="1"/>
      <c r="P35" s="1"/>
      <c r="Q35" s="1"/>
      <c r="R35" s="1"/>
      <c r="S35" s="1"/>
      <c r="T35" s="1"/>
    </row>
    <row r="36" spans="1:20" x14ac:dyDescent="0.4">
      <c r="A36" s="75"/>
      <c r="B36" s="78"/>
      <c r="C36" s="76"/>
      <c r="D36" s="79"/>
      <c r="E36" s="79"/>
      <c r="F36" s="79"/>
      <c r="G36" s="79"/>
      <c r="H36" s="79"/>
      <c r="I36" s="79"/>
      <c r="J36" s="186"/>
      <c r="K36" s="1"/>
      <c r="L36" s="1"/>
      <c r="M36" s="1"/>
      <c r="N36" s="1"/>
      <c r="O36" s="1"/>
      <c r="P36" s="1"/>
      <c r="Q36" s="1"/>
      <c r="R36" s="1"/>
      <c r="S36" s="1"/>
      <c r="T36" s="1"/>
    </row>
    <row r="37" spans="1:20" ht="21.75" customHeight="1" x14ac:dyDescent="0.4">
      <c r="A37" s="75"/>
      <c r="B37" s="78"/>
      <c r="C37" s="76"/>
      <c r="D37" s="77"/>
      <c r="E37" s="77"/>
      <c r="F37" s="77"/>
      <c r="G37" s="77"/>
      <c r="H37" s="77"/>
      <c r="I37" s="77"/>
      <c r="J37" s="186"/>
      <c r="K37" s="1"/>
      <c r="L37" s="1"/>
      <c r="M37" s="1"/>
      <c r="N37" s="1"/>
      <c r="O37" s="1"/>
      <c r="P37" s="1"/>
      <c r="Q37" s="1"/>
      <c r="R37" s="1"/>
      <c r="S37" s="1"/>
      <c r="T37" s="1"/>
    </row>
    <row r="38" spans="1:20" x14ac:dyDescent="0.4">
      <c r="A38" s="75"/>
      <c r="B38" s="78"/>
      <c r="C38" s="76"/>
      <c r="D38" s="77"/>
      <c r="E38" s="77"/>
      <c r="F38" s="77"/>
      <c r="G38" s="77"/>
      <c r="H38" s="77"/>
      <c r="I38" s="77"/>
      <c r="J38" s="186"/>
      <c r="K38" s="1"/>
      <c r="L38" s="1"/>
      <c r="M38" s="1"/>
      <c r="N38" s="1"/>
      <c r="O38" s="1"/>
      <c r="P38" s="1"/>
      <c r="Q38" s="1"/>
      <c r="R38" s="1"/>
      <c r="S38" s="1"/>
      <c r="T38" s="1"/>
    </row>
    <row r="39" spans="1:20" x14ac:dyDescent="0.4">
      <c r="A39" s="75"/>
      <c r="B39" s="78"/>
      <c r="C39" s="76"/>
      <c r="D39" s="79"/>
      <c r="E39" s="79"/>
      <c r="F39" s="79"/>
      <c r="G39" s="79"/>
      <c r="H39" s="79"/>
      <c r="I39" s="79"/>
      <c r="J39" s="186"/>
      <c r="K39" s="1"/>
      <c r="L39" s="1"/>
      <c r="M39" s="1"/>
      <c r="N39" s="1"/>
      <c r="O39" s="1"/>
      <c r="P39" s="1"/>
      <c r="Q39" s="1"/>
      <c r="R39" s="1"/>
      <c r="S39" s="1"/>
      <c r="T39" s="1"/>
    </row>
    <row r="40" spans="1:20" x14ac:dyDescent="0.4">
      <c r="A40" s="75"/>
      <c r="B40" s="78"/>
      <c r="C40" s="76"/>
      <c r="D40" s="79"/>
      <c r="E40" s="79"/>
      <c r="F40" s="79"/>
      <c r="G40" s="79"/>
      <c r="H40" s="79"/>
      <c r="I40" s="79"/>
      <c r="J40" s="186"/>
      <c r="K40" s="1"/>
      <c r="L40" s="1"/>
      <c r="M40" s="1"/>
      <c r="N40" s="1"/>
      <c r="O40" s="1"/>
      <c r="P40" s="1"/>
      <c r="Q40" s="1"/>
      <c r="R40" s="1"/>
      <c r="S40" s="1"/>
      <c r="T40" s="1"/>
    </row>
    <row r="41" spans="1:20" ht="21.75" customHeight="1" x14ac:dyDescent="0.4">
      <c r="A41" s="75"/>
      <c r="B41" s="78"/>
      <c r="C41" s="76"/>
      <c r="D41" s="77"/>
      <c r="E41" s="77"/>
      <c r="F41" s="77"/>
      <c r="G41" s="77"/>
      <c r="H41" s="77"/>
      <c r="I41" s="77"/>
      <c r="J41" s="186"/>
      <c r="K41" s="1"/>
      <c r="L41" s="1"/>
      <c r="M41" s="1"/>
      <c r="N41" s="1"/>
      <c r="O41" s="1"/>
      <c r="P41" s="1"/>
      <c r="Q41" s="1"/>
      <c r="R41" s="1"/>
      <c r="S41" s="1"/>
      <c r="T41" s="1"/>
    </row>
    <row r="42" spans="1:20" x14ac:dyDescent="0.4">
      <c r="A42" s="80"/>
      <c r="B42" s="81"/>
      <c r="C42" s="82"/>
      <c r="D42" s="83"/>
      <c r="E42" s="83"/>
      <c r="F42" s="83"/>
      <c r="G42" s="83"/>
      <c r="H42" s="83"/>
      <c r="I42" s="83"/>
    </row>
    <row r="43" spans="1:20" x14ac:dyDescent="0.4">
      <c r="A43" s="80"/>
      <c r="B43" s="82"/>
      <c r="C43" s="82"/>
      <c r="D43" s="84"/>
      <c r="E43" s="84"/>
      <c r="F43" s="84"/>
      <c r="G43" s="84"/>
      <c r="H43" s="84"/>
      <c r="I43" s="84"/>
    </row>
    <row r="44" spans="1:20" x14ac:dyDescent="0.4">
      <c r="A44" s="80"/>
      <c r="B44" s="82"/>
      <c r="C44" s="82"/>
      <c r="D44" s="84"/>
      <c r="E44" s="84"/>
      <c r="F44" s="84"/>
      <c r="G44" s="84"/>
      <c r="H44" s="84"/>
      <c r="I44" s="84"/>
    </row>
    <row r="45" spans="1:20" ht="21.75" customHeight="1" x14ac:dyDescent="0.4">
      <c r="A45" s="80"/>
      <c r="B45" s="82"/>
      <c r="C45" s="82"/>
      <c r="D45" s="85"/>
      <c r="E45" s="85"/>
      <c r="F45" s="85"/>
      <c r="G45" s="85"/>
      <c r="H45" s="85"/>
      <c r="I45" s="85"/>
    </row>
    <row r="46" spans="1:20" x14ac:dyDescent="0.4">
      <c r="A46" s="80"/>
      <c r="B46" s="82"/>
      <c r="C46" s="82"/>
      <c r="D46" s="85"/>
      <c r="E46" s="85"/>
      <c r="F46" s="85"/>
      <c r="G46" s="85"/>
      <c r="H46" s="85"/>
      <c r="I46" s="85"/>
    </row>
    <row r="47" spans="1:20" x14ac:dyDescent="0.4">
      <c r="A47" s="80"/>
      <c r="B47" s="82"/>
      <c r="C47" s="82"/>
      <c r="D47" s="84"/>
      <c r="E47" s="84"/>
      <c r="F47" s="84"/>
      <c r="G47" s="84"/>
      <c r="H47" s="84"/>
      <c r="I47" s="84"/>
    </row>
    <row r="48" spans="1:20" x14ac:dyDescent="0.4">
      <c r="A48" s="80"/>
      <c r="B48" s="82"/>
      <c r="C48" s="82"/>
      <c r="D48" s="84"/>
      <c r="E48" s="84"/>
      <c r="F48" s="84"/>
      <c r="G48" s="84"/>
      <c r="H48" s="84"/>
      <c r="I48" s="84"/>
    </row>
    <row r="49" spans="1:9" ht="21.75" customHeight="1" x14ac:dyDescent="0.4">
      <c r="A49" s="80"/>
      <c r="B49" s="82"/>
      <c r="C49" s="82"/>
      <c r="D49" s="83"/>
      <c r="E49" s="83"/>
      <c r="F49" s="83"/>
      <c r="G49" s="83"/>
      <c r="H49" s="83"/>
      <c r="I49" s="83"/>
    </row>
    <row r="50" spans="1:9" x14ac:dyDescent="0.4">
      <c r="A50" s="80"/>
      <c r="B50" s="82"/>
      <c r="C50" s="82"/>
      <c r="D50" s="83"/>
      <c r="E50" s="83"/>
      <c r="F50" s="83"/>
      <c r="G50" s="83"/>
      <c r="H50" s="83"/>
      <c r="I50" s="83"/>
    </row>
    <row r="51" spans="1:9" x14ac:dyDescent="0.4">
      <c r="A51" s="80"/>
      <c r="B51" s="81"/>
      <c r="C51" s="82"/>
      <c r="D51" s="84"/>
      <c r="E51" s="84"/>
      <c r="F51" s="84"/>
      <c r="G51" s="84"/>
      <c r="H51" s="84"/>
      <c r="I51" s="84"/>
    </row>
    <row r="52" spans="1:9" x14ac:dyDescent="0.4">
      <c r="A52" s="80"/>
      <c r="B52" s="81"/>
      <c r="C52" s="82"/>
      <c r="D52" s="84"/>
      <c r="E52" s="84"/>
      <c r="F52" s="84"/>
      <c r="G52" s="84"/>
      <c r="H52" s="84"/>
      <c r="I52" s="84"/>
    </row>
    <row r="53" spans="1:9" ht="21.75" customHeight="1" x14ac:dyDescent="0.4">
      <c r="A53" s="80"/>
      <c r="B53" s="81"/>
      <c r="C53" s="82"/>
      <c r="D53" s="83"/>
      <c r="E53" s="83"/>
      <c r="F53" s="83"/>
      <c r="G53" s="83"/>
      <c r="H53" s="83"/>
      <c r="I53" s="83"/>
    </row>
    <row r="54" spans="1:9" ht="21.75" customHeight="1" x14ac:dyDescent="0.4">
      <c r="A54" s="80"/>
      <c r="B54" s="81"/>
      <c r="C54" s="82"/>
      <c r="D54" s="83"/>
      <c r="E54" s="83"/>
      <c r="F54" s="83"/>
      <c r="G54" s="83"/>
      <c r="H54" s="83"/>
      <c r="I54" s="83"/>
    </row>
    <row r="55" spans="1:9" x14ac:dyDescent="0.4">
      <c r="A55" s="80"/>
      <c r="B55" s="81"/>
      <c r="C55" s="82"/>
      <c r="D55" s="84"/>
      <c r="E55" s="84"/>
      <c r="F55" s="84"/>
      <c r="G55" s="84"/>
      <c r="H55" s="84"/>
      <c r="I55" s="84"/>
    </row>
    <row r="56" spans="1:9" x14ac:dyDescent="0.4">
      <c r="A56" s="80"/>
      <c r="B56" s="81"/>
      <c r="C56" s="82"/>
      <c r="D56" s="84"/>
      <c r="E56" s="84"/>
      <c r="F56" s="84"/>
      <c r="G56" s="84"/>
      <c r="H56" s="84"/>
      <c r="I56" s="84"/>
    </row>
    <row r="57" spans="1:9" ht="21.75" customHeight="1" x14ac:dyDescent="0.4">
      <c r="A57" s="80"/>
      <c r="B57" s="81"/>
      <c r="C57" s="82"/>
      <c r="D57" s="83"/>
      <c r="E57" s="83"/>
      <c r="F57" s="83"/>
      <c r="G57" s="83"/>
      <c r="H57" s="83"/>
      <c r="I57" s="83"/>
    </row>
    <row r="58" spans="1:9" x14ac:dyDescent="0.4">
      <c r="A58" s="80"/>
      <c r="B58" s="81"/>
      <c r="C58" s="82"/>
      <c r="D58" s="83"/>
      <c r="E58" s="83"/>
      <c r="F58" s="83"/>
      <c r="G58" s="83"/>
      <c r="H58" s="83"/>
      <c r="I58" s="83"/>
    </row>
    <row r="59" spans="1:9" x14ac:dyDescent="0.4">
      <c r="A59" s="80"/>
      <c r="B59" s="81"/>
      <c r="C59" s="82"/>
      <c r="D59" s="84"/>
      <c r="E59" s="84"/>
      <c r="F59" s="84"/>
      <c r="G59" s="84"/>
      <c r="H59" s="84"/>
      <c r="I59" s="84"/>
    </row>
    <row r="60" spans="1:9" x14ac:dyDescent="0.4">
      <c r="A60" s="80"/>
      <c r="B60" s="81"/>
      <c r="C60" s="82"/>
      <c r="D60" s="84"/>
      <c r="E60" s="84"/>
      <c r="F60" s="84"/>
      <c r="G60" s="84"/>
      <c r="H60" s="84"/>
      <c r="I60" s="84"/>
    </row>
    <row r="61" spans="1:9" ht="21.75" customHeight="1" x14ac:dyDescent="0.4">
      <c r="A61" s="80"/>
      <c r="B61" s="81"/>
      <c r="C61" s="82"/>
      <c r="D61" s="83"/>
      <c r="E61" s="83"/>
      <c r="F61" s="83"/>
      <c r="G61" s="83"/>
      <c r="H61" s="83"/>
      <c r="I61" s="83"/>
    </row>
    <row r="62" spans="1:9" x14ac:dyDescent="0.4">
      <c r="A62" s="80"/>
      <c r="B62" s="81"/>
      <c r="C62" s="82"/>
      <c r="D62" s="83"/>
      <c r="E62" s="83"/>
      <c r="F62" s="83"/>
      <c r="G62" s="83"/>
      <c r="H62" s="83"/>
      <c r="I62" s="83"/>
    </row>
    <row r="63" spans="1:9" ht="21.75" customHeight="1" x14ac:dyDescent="0.4">
      <c r="A63" s="80"/>
      <c r="B63" s="82"/>
      <c r="C63" s="82"/>
      <c r="D63" s="84"/>
      <c r="E63" s="84"/>
      <c r="F63" s="84"/>
      <c r="G63" s="84"/>
      <c r="H63" s="84"/>
      <c r="I63" s="84"/>
    </row>
    <row r="64" spans="1:9" x14ac:dyDescent="0.4">
      <c r="A64" s="80"/>
      <c r="B64" s="82"/>
      <c r="C64" s="82"/>
      <c r="D64" s="84"/>
      <c r="E64" s="84"/>
      <c r="F64" s="84"/>
      <c r="G64" s="84"/>
      <c r="H64" s="84"/>
      <c r="I64" s="84"/>
    </row>
    <row r="65" spans="1:9" ht="21.75" customHeight="1" x14ac:dyDescent="0.4">
      <c r="A65" s="80"/>
      <c r="B65" s="82"/>
      <c r="C65" s="82"/>
      <c r="D65" s="83"/>
      <c r="E65" s="83"/>
      <c r="F65" s="83"/>
      <c r="G65" s="83"/>
      <c r="H65" s="83"/>
      <c r="I65" s="83"/>
    </row>
    <row r="66" spans="1:9" x14ac:dyDescent="0.4">
      <c r="A66" s="80"/>
      <c r="B66" s="82"/>
      <c r="C66" s="82"/>
      <c r="D66" s="83"/>
      <c r="E66" s="83"/>
      <c r="F66" s="83"/>
      <c r="G66" s="83"/>
      <c r="H66" s="83"/>
      <c r="I66" s="83"/>
    </row>
    <row r="67" spans="1:9" ht="21.75" customHeight="1" x14ac:dyDescent="0.4">
      <c r="A67" s="80"/>
      <c r="B67" s="81"/>
      <c r="C67" s="82"/>
      <c r="D67" s="84"/>
      <c r="E67" s="84"/>
      <c r="F67" s="84"/>
      <c r="G67" s="84"/>
      <c r="H67" s="84"/>
      <c r="I67" s="84"/>
    </row>
    <row r="68" spans="1:9" x14ac:dyDescent="0.4">
      <c r="A68" s="80"/>
      <c r="B68" s="81"/>
      <c r="C68" s="82"/>
      <c r="D68" s="84"/>
      <c r="E68" s="84"/>
      <c r="F68" s="84"/>
      <c r="G68" s="84"/>
      <c r="H68" s="84"/>
      <c r="I68" s="84"/>
    </row>
    <row r="69" spans="1:9" ht="21.75" customHeight="1" x14ac:dyDescent="0.4">
      <c r="A69" s="80"/>
      <c r="B69" s="81"/>
      <c r="C69" s="82"/>
      <c r="D69" s="83"/>
      <c r="E69" s="83"/>
      <c r="F69" s="83"/>
      <c r="G69" s="83"/>
      <c r="H69" s="83"/>
      <c r="I69" s="83"/>
    </row>
    <row r="70" spans="1:9" x14ac:dyDescent="0.4">
      <c r="A70" s="80"/>
      <c r="B70" s="81"/>
      <c r="C70" s="82"/>
      <c r="D70" s="83"/>
      <c r="E70" s="83"/>
      <c r="F70" s="83"/>
      <c r="G70" s="83"/>
      <c r="H70" s="83"/>
      <c r="I70" s="83"/>
    </row>
    <row r="71" spans="1:9" ht="21.75" customHeight="1" x14ac:dyDescent="0.4">
      <c r="A71" s="80"/>
      <c r="B71" s="81"/>
      <c r="C71" s="82"/>
      <c r="D71" s="84"/>
      <c r="E71" s="84"/>
      <c r="F71" s="84"/>
      <c r="G71" s="84"/>
      <c r="H71" s="84"/>
      <c r="I71" s="84"/>
    </row>
    <row r="72" spans="1:9" ht="21.75" customHeight="1" x14ac:dyDescent="0.4">
      <c r="A72" s="80"/>
      <c r="B72" s="81"/>
      <c r="C72" s="82"/>
      <c r="D72" s="84"/>
      <c r="E72" s="84"/>
      <c r="F72" s="84"/>
      <c r="G72" s="84"/>
      <c r="H72" s="84"/>
      <c r="I72" s="84"/>
    </row>
    <row r="73" spans="1:9" ht="21.75" customHeight="1" x14ac:dyDescent="0.4">
      <c r="A73" s="80"/>
      <c r="B73" s="81"/>
      <c r="C73" s="82"/>
      <c r="D73" s="83"/>
      <c r="E73" s="83"/>
      <c r="F73" s="83"/>
      <c r="G73" s="83"/>
      <c r="H73" s="83"/>
      <c r="I73" s="83"/>
    </row>
    <row r="74" spans="1:9" x14ac:dyDescent="0.4">
      <c r="A74" s="80"/>
      <c r="B74" s="81"/>
      <c r="C74" s="82"/>
      <c r="D74" s="83"/>
      <c r="E74" s="83"/>
      <c r="F74" s="83"/>
      <c r="G74" s="83"/>
      <c r="H74" s="83"/>
      <c r="I74" s="83"/>
    </row>
    <row r="75" spans="1:9" x14ac:dyDescent="0.4">
      <c r="A75" s="80"/>
      <c r="B75" s="81"/>
      <c r="C75" s="82"/>
      <c r="D75" s="84"/>
      <c r="E75" s="84"/>
      <c r="F75" s="84"/>
      <c r="G75" s="84"/>
      <c r="H75" s="84"/>
      <c r="I75" s="84"/>
    </row>
    <row r="76" spans="1:9" x14ac:dyDescent="0.4">
      <c r="A76" s="80"/>
      <c r="B76" s="81"/>
      <c r="C76" s="82"/>
      <c r="D76" s="84"/>
      <c r="E76" s="84"/>
      <c r="F76" s="84"/>
      <c r="G76" s="84"/>
      <c r="H76" s="84"/>
      <c r="I76" s="84"/>
    </row>
    <row r="77" spans="1:9" ht="21.75" customHeight="1" x14ac:dyDescent="0.4">
      <c r="A77" s="80"/>
      <c r="B77" s="81"/>
      <c r="C77" s="82"/>
      <c r="D77" s="83"/>
      <c r="E77" s="83"/>
      <c r="F77" s="83"/>
      <c r="G77" s="83"/>
      <c r="H77" s="83"/>
      <c r="I77" s="83"/>
    </row>
    <row r="78" spans="1:9" x14ac:dyDescent="0.4">
      <c r="A78" s="80"/>
      <c r="B78" s="81"/>
      <c r="C78" s="82"/>
      <c r="D78" s="83"/>
      <c r="E78" s="83"/>
      <c r="F78" s="83"/>
      <c r="G78" s="83"/>
      <c r="H78" s="83"/>
      <c r="I78" s="83"/>
    </row>
    <row r="79" spans="1:9" x14ac:dyDescent="0.4">
      <c r="A79" s="86"/>
      <c r="B79" s="86"/>
      <c r="C79" s="82"/>
      <c r="D79" s="86"/>
      <c r="E79" s="86"/>
      <c r="F79" s="86"/>
      <c r="G79" s="86"/>
      <c r="H79" s="86"/>
      <c r="I79" s="86"/>
    </row>
    <row r="80" spans="1:9" x14ac:dyDescent="0.4">
      <c r="A80" s="87"/>
      <c r="B80" s="88"/>
      <c r="C80" s="82"/>
      <c r="D80" s="84"/>
      <c r="E80" s="84"/>
      <c r="F80" s="84"/>
      <c r="G80" s="84"/>
      <c r="H80" s="84"/>
      <c r="I80" s="84"/>
    </row>
    <row r="81" spans="1:9" x14ac:dyDescent="0.4">
      <c r="A81" s="87"/>
      <c r="B81" s="88"/>
      <c r="C81" s="82"/>
      <c r="D81" s="84"/>
      <c r="E81" s="84"/>
      <c r="F81" s="84"/>
      <c r="G81" s="84"/>
      <c r="H81" s="84"/>
      <c r="I81" s="84"/>
    </row>
    <row r="82" spans="1:9" ht="21.75" customHeight="1" x14ac:dyDescent="0.4">
      <c r="A82" s="87"/>
      <c r="B82" s="88"/>
      <c r="C82" s="82"/>
      <c r="D82" s="83"/>
      <c r="E82" s="83"/>
      <c r="F82" s="83"/>
      <c r="G82" s="83"/>
      <c r="H82" s="83"/>
      <c r="I82" s="83"/>
    </row>
    <row r="83" spans="1:9" x14ac:dyDescent="0.4">
      <c r="A83" s="87"/>
      <c r="B83" s="88"/>
      <c r="C83" s="82"/>
      <c r="D83" s="83"/>
      <c r="E83" s="83"/>
      <c r="F83" s="83"/>
      <c r="G83" s="83"/>
      <c r="H83" s="83"/>
      <c r="I83" s="83"/>
    </row>
    <row r="84" spans="1:9" x14ac:dyDescent="0.4">
      <c r="A84" s="57"/>
      <c r="B84" s="89"/>
      <c r="C84" s="82"/>
      <c r="D84" s="84"/>
      <c r="E84" s="84"/>
      <c r="F84" s="84"/>
      <c r="G84" s="84"/>
      <c r="H84" s="84"/>
      <c r="I84" s="84"/>
    </row>
    <row r="85" spans="1:9" x14ac:dyDescent="0.4">
      <c r="A85" s="57"/>
      <c r="B85" s="89"/>
      <c r="C85" s="82"/>
      <c r="D85" s="84"/>
      <c r="E85" s="84"/>
      <c r="F85" s="84"/>
      <c r="G85" s="84"/>
      <c r="H85" s="84"/>
      <c r="I85" s="84"/>
    </row>
    <row r="86" spans="1:9" ht="21.75" customHeight="1" x14ac:dyDescent="0.4">
      <c r="A86" s="57"/>
      <c r="B86" s="89"/>
      <c r="C86" s="82"/>
      <c r="D86" s="83"/>
      <c r="E86" s="83"/>
      <c r="F86" s="83"/>
      <c r="G86" s="83"/>
      <c r="H86" s="83"/>
      <c r="I86" s="83"/>
    </row>
    <row r="87" spans="1:9" x14ac:dyDescent="0.4">
      <c r="A87" s="57"/>
      <c r="B87" s="89"/>
      <c r="C87" s="82"/>
      <c r="D87" s="83"/>
      <c r="E87" s="83"/>
      <c r="F87" s="83"/>
      <c r="G87" s="83"/>
      <c r="H87" s="83"/>
      <c r="I87" s="83"/>
    </row>
    <row r="88" spans="1:9" x14ac:dyDescent="0.4">
      <c r="A88" s="57"/>
      <c r="B88" s="89"/>
      <c r="C88" s="82"/>
      <c r="D88" s="84"/>
      <c r="E88" s="84"/>
      <c r="F88" s="84"/>
      <c r="G88" s="84"/>
      <c r="H88" s="84"/>
      <c r="I88" s="84"/>
    </row>
    <row r="89" spans="1:9" x14ac:dyDescent="0.4">
      <c r="A89" s="57"/>
      <c r="B89" s="89"/>
      <c r="C89" s="82"/>
      <c r="D89" s="84"/>
      <c r="E89" s="84"/>
      <c r="F89" s="84"/>
      <c r="G89" s="84"/>
      <c r="H89" s="84"/>
      <c r="I89" s="84"/>
    </row>
    <row r="90" spans="1:9" ht="21.75" customHeight="1" x14ac:dyDescent="0.4">
      <c r="A90" s="57"/>
      <c r="B90" s="89"/>
      <c r="C90" s="82"/>
      <c r="D90" s="83"/>
      <c r="E90" s="83"/>
      <c r="F90" s="83"/>
      <c r="G90" s="83"/>
      <c r="H90" s="83"/>
      <c r="I90" s="83"/>
    </row>
    <row r="91" spans="1:9" x14ac:dyDescent="0.4">
      <c r="A91" s="57"/>
      <c r="B91" s="89"/>
      <c r="C91" s="82"/>
      <c r="D91" s="83"/>
      <c r="E91" s="83"/>
      <c r="F91" s="83"/>
      <c r="G91" s="83"/>
      <c r="H91" s="83"/>
      <c r="I91" s="83"/>
    </row>
    <row r="92" spans="1:9" x14ac:dyDescent="0.4">
      <c r="A92" s="57"/>
      <c r="B92" s="86"/>
      <c r="C92" s="82"/>
      <c r="D92" s="86"/>
      <c r="E92" s="86"/>
      <c r="F92" s="86"/>
      <c r="G92" s="86"/>
      <c r="H92" s="86"/>
      <c r="I92" s="86"/>
    </row>
    <row r="93" spans="1:9" x14ac:dyDescent="0.4">
      <c r="A93" s="57"/>
      <c r="B93" s="88"/>
      <c r="C93" s="82"/>
      <c r="D93" s="84"/>
      <c r="E93" s="84"/>
      <c r="F93" s="84"/>
      <c r="G93" s="84"/>
      <c r="H93" s="84"/>
      <c r="I93" s="84"/>
    </row>
    <row r="94" spans="1:9" x14ac:dyDescent="0.4">
      <c r="A94" s="57"/>
      <c r="B94" s="88"/>
      <c r="C94" s="82"/>
      <c r="D94" s="84"/>
      <c r="E94" s="84"/>
      <c r="F94" s="84"/>
      <c r="G94" s="84"/>
      <c r="H94" s="84"/>
      <c r="I94" s="84"/>
    </row>
    <row r="95" spans="1:9" ht="21.75" customHeight="1" x14ac:dyDescent="0.4">
      <c r="A95" s="57"/>
      <c r="B95" s="88"/>
      <c r="C95" s="82"/>
      <c r="D95" s="83"/>
      <c r="E95" s="83"/>
      <c r="F95" s="83"/>
      <c r="G95" s="83"/>
      <c r="H95" s="83"/>
      <c r="I95" s="83"/>
    </row>
    <row r="96" spans="1:9" x14ac:dyDescent="0.4">
      <c r="A96" s="57"/>
      <c r="B96" s="88"/>
      <c r="C96" s="82"/>
      <c r="D96" s="83"/>
      <c r="E96" s="83"/>
      <c r="F96" s="83"/>
      <c r="G96" s="83"/>
      <c r="H96" s="83"/>
      <c r="I96" s="83"/>
    </row>
    <row r="97" spans="1:9" x14ac:dyDescent="0.4">
      <c r="A97" s="57"/>
      <c r="B97" s="89"/>
      <c r="C97" s="82"/>
      <c r="D97" s="84"/>
      <c r="E97" s="84"/>
      <c r="F97" s="84"/>
      <c r="G97" s="84"/>
      <c r="H97" s="84"/>
      <c r="I97" s="84"/>
    </row>
    <row r="98" spans="1:9" x14ac:dyDescent="0.4">
      <c r="A98" s="57"/>
      <c r="B98" s="89"/>
      <c r="C98" s="82"/>
      <c r="D98" s="84"/>
      <c r="E98" s="84"/>
      <c r="F98" s="84"/>
      <c r="G98" s="84"/>
      <c r="H98" s="84"/>
      <c r="I98" s="84"/>
    </row>
    <row r="99" spans="1:9" ht="21.75" customHeight="1" x14ac:dyDescent="0.4">
      <c r="A99" s="57"/>
      <c r="B99" s="89"/>
      <c r="C99" s="82"/>
      <c r="D99" s="83"/>
      <c r="E99" s="83"/>
      <c r="F99" s="83"/>
      <c r="G99" s="83"/>
      <c r="H99" s="83"/>
      <c r="I99" s="83"/>
    </row>
    <row r="100" spans="1:9" x14ac:dyDescent="0.4">
      <c r="A100" s="57"/>
      <c r="B100" s="89"/>
      <c r="C100" s="82"/>
      <c r="D100" s="83"/>
      <c r="E100" s="83"/>
      <c r="F100" s="83"/>
      <c r="G100" s="83"/>
      <c r="H100" s="83"/>
      <c r="I100" s="83"/>
    </row>
    <row r="101" spans="1:9" x14ac:dyDescent="0.4">
      <c r="A101" s="57"/>
      <c r="B101" s="89"/>
      <c r="C101" s="82"/>
      <c r="D101" s="84"/>
      <c r="E101" s="84"/>
      <c r="F101" s="84"/>
      <c r="G101" s="84"/>
      <c r="H101" s="84"/>
      <c r="I101" s="84"/>
    </row>
    <row r="102" spans="1:9" x14ac:dyDescent="0.4">
      <c r="A102" s="57"/>
      <c r="B102" s="89"/>
      <c r="C102" s="82"/>
      <c r="D102" s="84"/>
      <c r="E102" s="84"/>
      <c r="F102" s="84"/>
      <c r="G102" s="84"/>
      <c r="H102" s="84"/>
      <c r="I102" s="84"/>
    </row>
    <row r="103" spans="1:9" ht="21.75" customHeight="1" x14ac:dyDescent="0.4">
      <c r="A103" s="57"/>
      <c r="B103" s="89"/>
      <c r="C103" s="82"/>
      <c r="D103" s="83"/>
      <c r="E103" s="83"/>
      <c r="F103" s="83"/>
      <c r="G103" s="83"/>
      <c r="H103" s="83"/>
      <c r="I103" s="83"/>
    </row>
    <row r="104" spans="1:9" x14ac:dyDescent="0.4">
      <c r="A104" s="57"/>
      <c r="B104" s="89"/>
      <c r="C104" s="82"/>
      <c r="D104" s="83"/>
      <c r="E104" s="83"/>
      <c r="F104" s="83"/>
      <c r="G104" s="83"/>
      <c r="H104" s="83"/>
      <c r="I104" s="83"/>
    </row>
    <row r="105" spans="1:9" x14ac:dyDescent="0.4">
      <c r="A105" s="57"/>
      <c r="B105" s="81"/>
      <c r="C105" s="82"/>
      <c r="D105" s="84"/>
      <c r="E105" s="84"/>
      <c r="F105" s="84"/>
      <c r="G105" s="84"/>
      <c r="H105" s="84"/>
      <c r="I105" s="84"/>
    </row>
    <row r="106" spans="1:9" x14ac:dyDescent="0.4">
      <c r="A106" s="57"/>
      <c r="B106" s="81"/>
      <c r="C106" s="82"/>
      <c r="D106" s="84"/>
      <c r="E106" s="84"/>
      <c r="F106" s="84"/>
      <c r="G106" s="84"/>
      <c r="H106" s="84"/>
      <c r="I106" s="84"/>
    </row>
    <row r="107" spans="1:9" ht="21.75" customHeight="1" x14ac:dyDescent="0.4">
      <c r="A107" s="57"/>
      <c r="B107" s="81"/>
      <c r="C107" s="82"/>
      <c r="D107" s="83"/>
      <c r="E107" s="83"/>
      <c r="F107" s="83"/>
      <c r="G107" s="83"/>
      <c r="H107" s="83"/>
      <c r="I107" s="83"/>
    </row>
    <row r="108" spans="1:9" x14ac:dyDescent="0.4">
      <c r="A108" s="57"/>
      <c r="B108" s="81"/>
      <c r="C108" s="82"/>
      <c r="D108" s="83"/>
      <c r="E108" s="83"/>
      <c r="F108" s="83"/>
      <c r="G108" s="83"/>
      <c r="H108" s="83"/>
      <c r="I108" s="83"/>
    </row>
    <row r="109" spans="1:9" x14ac:dyDescent="0.4">
      <c r="A109" s="57"/>
      <c r="B109" s="89"/>
      <c r="C109" s="82"/>
      <c r="D109" s="84"/>
      <c r="E109" s="84"/>
      <c r="F109" s="84"/>
      <c r="G109" s="84"/>
      <c r="H109" s="84"/>
      <c r="I109" s="84"/>
    </row>
    <row r="110" spans="1:9" x14ac:dyDescent="0.4">
      <c r="A110" s="57"/>
      <c r="B110" s="89"/>
      <c r="C110" s="82"/>
      <c r="D110" s="84"/>
      <c r="E110" s="84"/>
      <c r="F110" s="84"/>
      <c r="G110" s="84"/>
      <c r="H110" s="84"/>
      <c r="I110" s="84"/>
    </row>
    <row r="111" spans="1:9" ht="21.75" customHeight="1" x14ac:dyDescent="0.4">
      <c r="A111" s="57"/>
      <c r="B111" s="89"/>
      <c r="C111" s="82"/>
      <c r="D111" s="83"/>
      <c r="E111" s="83"/>
      <c r="F111" s="83"/>
      <c r="G111" s="83"/>
      <c r="H111" s="83"/>
      <c r="I111" s="83"/>
    </row>
    <row r="112" spans="1:9" x14ac:dyDescent="0.4">
      <c r="A112" s="57"/>
      <c r="B112" s="89"/>
      <c r="C112" s="82"/>
      <c r="D112" s="83"/>
      <c r="E112" s="83"/>
      <c r="F112" s="83"/>
      <c r="G112" s="83"/>
      <c r="H112" s="83"/>
      <c r="I112" s="83"/>
    </row>
    <row r="113" spans="1:9" x14ac:dyDescent="0.4">
      <c r="A113" s="57"/>
      <c r="B113" s="89"/>
      <c r="C113" s="82"/>
      <c r="D113" s="84"/>
      <c r="E113" s="84"/>
      <c r="F113" s="84"/>
      <c r="G113" s="84"/>
      <c r="H113" s="84"/>
      <c r="I113" s="84"/>
    </row>
    <row r="114" spans="1:9" x14ac:dyDescent="0.4">
      <c r="A114" s="57"/>
      <c r="B114" s="89"/>
      <c r="C114" s="82"/>
      <c r="D114" s="84"/>
      <c r="E114" s="84"/>
      <c r="F114" s="84"/>
      <c r="G114" s="84"/>
      <c r="H114" s="84"/>
      <c r="I114" s="84"/>
    </row>
    <row r="115" spans="1:9" ht="21.75" customHeight="1" x14ac:dyDescent="0.4">
      <c r="A115" s="57"/>
      <c r="B115" s="89"/>
      <c r="C115" s="82"/>
      <c r="D115" s="83"/>
      <c r="E115" s="83"/>
      <c r="F115" s="83"/>
      <c r="G115" s="83"/>
      <c r="H115" s="83"/>
      <c r="I115" s="83"/>
    </row>
    <row r="116" spans="1:9" x14ac:dyDescent="0.4">
      <c r="A116" s="57"/>
      <c r="B116" s="89"/>
      <c r="C116" s="82"/>
      <c r="D116" s="83"/>
      <c r="E116" s="83"/>
      <c r="F116" s="83"/>
      <c r="G116" s="83"/>
      <c r="H116" s="83"/>
      <c r="I116" s="83"/>
    </row>
    <row r="117" spans="1:9" x14ac:dyDescent="0.4">
      <c r="A117" s="86"/>
      <c r="B117" s="90"/>
      <c r="C117" s="82"/>
      <c r="D117" s="90"/>
      <c r="E117" s="90"/>
      <c r="F117" s="90"/>
      <c r="G117" s="90"/>
      <c r="H117" s="90"/>
      <c r="I117" s="90"/>
    </row>
    <row r="118" spans="1:9" ht="21.75" customHeight="1" x14ac:dyDescent="0.4">
      <c r="B118" s="89"/>
      <c r="C118" s="82"/>
      <c r="D118" s="83"/>
      <c r="E118" s="83"/>
      <c r="F118" s="83"/>
      <c r="G118" s="83"/>
      <c r="H118" s="83"/>
      <c r="I118" s="83"/>
    </row>
    <row r="119" spans="1:9" x14ac:dyDescent="0.4">
      <c r="B119" s="89"/>
      <c r="C119" s="82"/>
      <c r="D119" s="83"/>
      <c r="E119" s="83"/>
      <c r="F119" s="83"/>
      <c r="G119" s="83"/>
      <c r="H119" s="83"/>
      <c r="I119" s="83"/>
    </row>
    <row r="120" spans="1:9" ht="21.75" customHeight="1" x14ac:dyDescent="0.4">
      <c r="B120" s="89"/>
      <c r="C120" s="82"/>
      <c r="D120" s="83"/>
      <c r="E120" s="83"/>
      <c r="F120" s="83"/>
      <c r="G120" s="83"/>
      <c r="H120" s="83"/>
      <c r="I120" s="83"/>
    </row>
    <row r="121" spans="1:9" x14ac:dyDescent="0.4">
      <c r="B121" s="89"/>
      <c r="C121" s="82"/>
      <c r="D121" s="83"/>
      <c r="E121" s="83"/>
      <c r="F121" s="83"/>
      <c r="G121" s="83"/>
      <c r="H121" s="83"/>
      <c r="I121" s="83"/>
    </row>
    <row r="122" spans="1:9" x14ac:dyDescent="0.4">
      <c r="B122" s="86"/>
      <c r="C122" s="82"/>
      <c r="D122" s="86"/>
      <c r="E122" s="86"/>
      <c r="F122" s="86"/>
      <c r="G122" s="86"/>
      <c r="H122" s="86"/>
      <c r="I122" s="86"/>
    </row>
    <row r="123" spans="1:9" x14ac:dyDescent="0.4">
      <c r="B123" s="89"/>
      <c r="C123" s="82"/>
      <c r="D123" s="83"/>
      <c r="E123" s="83"/>
      <c r="F123" s="83"/>
      <c r="G123" s="83"/>
      <c r="H123" s="83"/>
      <c r="I123" s="83"/>
    </row>
    <row r="124" spans="1:9" x14ac:dyDescent="0.4">
      <c r="B124" s="89"/>
      <c r="C124" s="82"/>
      <c r="D124" s="83"/>
      <c r="E124" s="83"/>
      <c r="F124" s="83"/>
      <c r="G124" s="83"/>
      <c r="H124" s="83"/>
      <c r="I124" s="83"/>
    </row>
    <row r="125" spans="1:9" x14ac:dyDescent="0.4">
      <c r="B125" s="89"/>
      <c r="C125" s="82"/>
      <c r="D125" s="91"/>
      <c r="E125" s="91"/>
      <c r="F125" s="91"/>
      <c r="G125" s="91"/>
      <c r="H125" s="91"/>
      <c r="I125" s="91"/>
    </row>
    <row r="196" spans="1:1" x14ac:dyDescent="0.4">
      <c r="A196" s="57"/>
    </row>
    <row r="197" spans="1:1" x14ac:dyDescent="0.4">
      <c r="A197" s="57"/>
    </row>
    <row r="198" spans="1:1" x14ac:dyDescent="0.4">
      <c r="A198" s="57"/>
    </row>
    <row r="199" spans="1:1" x14ac:dyDescent="0.4">
      <c r="A199" s="57"/>
    </row>
    <row r="200" spans="1:1" x14ac:dyDescent="0.4">
      <c r="A200" s="57"/>
    </row>
    <row r="201" spans="1:1" x14ac:dyDescent="0.4">
      <c r="A201" s="57"/>
    </row>
    <row r="202" spans="1:1" x14ac:dyDescent="0.4">
      <c r="A202" s="57"/>
    </row>
    <row r="203" spans="1:1" x14ac:dyDescent="0.4">
      <c r="A203" s="57"/>
    </row>
    <row r="204" spans="1:1" x14ac:dyDescent="0.4">
      <c r="A204" s="57"/>
    </row>
    <row r="205" spans="1:1" x14ac:dyDescent="0.4">
      <c r="A205" s="57"/>
    </row>
    <row r="206" spans="1:1" x14ac:dyDescent="0.4">
      <c r="A206" s="57"/>
    </row>
    <row r="207" spans="1:1" x14ac:dyDescent="0.4">
      <c r="A207" s="57"/>
    </row>
    <row r="208" spans="1:1" x14ac:dyDescent="0.4">
      <c r="A208" s="57"/>
    </row>
    <row r="209" spans="1:1" x14ac:dyDescent="0.4">
      <c r="A209" s="57"/>
    </row>
    <row r="210" spans="1:1" x14ac:dyDescent="0.4">
      <c r="A210" s="57"/>
    </row>
    <row r="211" spans="1:1" x14ac:dyDescent="0.4">
      <c r="A211" s="57"/>
    </row>
    <row r="212" spans="1:1" x14ac:dyDescent="0.4">
      <c r="A212" s="57"/>
    </row>
    <row r="213" spans="1:1" x14ac:dyDescent="0.4">
      <c r="A213" s="57"/>
    </row>
    <row r="214" spans="1:1" x14ac:dyDescent="0.4">
      <c r="A214" s="57"/>
    </row>
    <row r="215" spans="1:1" x14ac:dyDescent="0.4">
      <c r="A215" s="57"/>
    </row>
    <row r="216" spans="1:1" x14ac:dyDescent="0.4">
      <c r="A216" s="57"/>
    </row>
    <row r="217" spans="1:1" x14ac:dyDescent="0.4">
      <c r="A217" s="57"/>
    </row>
    <row r="218" spans="1:1" x14ac:dyDescent="0.4">
      <c r="A218" s="57"/>
    </row>
    <row r="219" spans="1:1" x14ac:dyDescent="0.4">
      <c r="A219" s="57"/>
    </row>
    <row r="220" spans="1:1" x14ac:dyDescent="0.4">
      <c r="A220" s="57"/>
    </row>
    <row r="221" spans="1:1" x14ac:dyDescent="0.4">
      <c r="A221" s="57"/>
    </row>
    <row r="222" spans="1:1" x14ac:dyDescent="0.4">
      <c r="A222" s="57"/>
    </row>
    <row r="223" spans="1:1" x14ac:dyDescent="0.4">
      <c r="A223" s="57"/>
    </row>
    <row r="224" spans="1:1" x14ac:dyDescent="0.4">
      <c r="A224" s="57"/>
    </row>
    <row r="225" spans="1:1" x14ac:dyDescent="0.4">
      <c r="A225" s="57"/>
    </row>
    <row r="226" spans="1:1" x14ac:dyDescent="0.4">
      <c r="A226" s="57"/>
    </row>
    <row r="227" spans="1:1" x14ac:dyDescent="0.4">
      <c r="A227" s="57"/>
    </row>
    <row r="228" spans="1:1" x14ac:dyDescent="0.4">
      <c r="A228" s="57"/>
    </row>
    <row r="229" spans="1:1" x14ac:dyDescent="0.4">
      <c r="A229" s="57"/>
    </row>
    <row r="230" spans="1:1" x14ac:dyDescent="0.4">
      <c r="A230" s="57"/>
    </row>
    <row r="231" spans="1:1" x14ac:dyDescent="0.4">
      <c r="A231" s="57"/>
    </row>
    <row r="232" spans="1:1" x14ac:dyDescent="0.4">
      <c r="A232" s="57"/>
    </row>
    <row r="233" spans="1:1" x14ac:dyDescent="0.4">
      <c r="A233" s="57"/>
    </row>
    <row r="234" spans="1:1" x14ac:dyDescent="0.4">
      <c r="A234" s="57"/>
    </row>
    <row r="235" spans="1:1" x14ac:dyDescent="0.4">
      <c r="A235" s="57"/>
    </row>
    <row r="236" spans="1:1" x14ac:dyDescent="0.4">
      <c r="A236" s="57"/>
    </row>
    <row r="237" spans="1:1" x14ac:dyDescent="0.4">
      <c r="A237" s="57"/>
    </row>
    <row r="238" spans="1:1" x14ac:dyDescent="0.4">
      <c r="A238" s="57"/>
    </row>
    <row r="239" spans="1:1" x14ac:dyDescent="0.4">
      <c r="A239" s="57"/>
    </row>
    <row r="240" spans="1:1" x14ac:dyDescent="0.4">
      <c r="A240" s="57"/>
    </row>
    <row r="241" spans="1:3" x14ac:dyDescent="0.4">
      <c r="A241" s="57"/>
    </row>
    <row r="242" spans="1:3" x14ac:dyDescent="0.4">
      <c r="A242" s="57"/>
    </row>
    <row r="243" spans="1:3" x14ac:dyDescent="0.4">
      <c r="A243" s="57"/>
      <c r="B243" s="4"/>
      <c r="C243" s="4"/>
    </row>
    <row r="244" spans="1:3" x14ac:dyDescent="0.4">
      <c r="A244" s="57"/>
      <c r="B244" s="4"/>
      <c r="C244" s="4"/>
    </row>
    <row r="245" spans="1:3" x14ac:dyDescent="0.4">
      <c r="A245" s="57"/>
      <c r="B245" s="4"/>
      <c r="C245" s="4"/>
    </row>
    <row r="246" spans="1:3" x14ac:dyDescent="0.4">
      <c r="A246" s="57"/>
      <c r="B246" s="4"/>
      <c r="C246" s="4"/>
    </row>
    <row r="247" spans="1:3" x14ac:dyDescent="0.4">
      <c r="A247" s="57"/>
      <c r="B247" s="4"/>
      <c r="C247" s="4"/>
    </row>
    <row r="248" spans="1:3" x14ac:dyDescent="0.4">
      <c r="A248" s="57"/>
      <c r="B248" s="4"/>
      <c r="C248" s="4"/>
    </row>
    <row r="249" spans="1:3" x14ac:dyDescent="0.4">
      <c r="A249" s="57"/>
      <c r="B249" s="4"/>
      <c r="C249" s="4"/>
    </row>
    <row r="250" spans="1:3" x14ac:dyDescent="0.4">
      <c r="A250" s="57"/>
      <c r="B250" s="4"/>
      <c r="C250" s="4"/>
    </row>
    <row r="251" spans="1:3" x14ac:dyDescent="0.4">
      <c r="A251" s="57"/>
      <c r="B251" s="4"/>
      <c r="C251" s="4"/>
    </row>
    <row r="252" spans="1:3" x14ac:dyDescent="0.4">
      <c r="A252" s="57"/>
      <c r="B252" s="4"/>
      <c r="C252" s="4"/>
    </row>
    <row r="253" spans="1:3" x14ac:dyDescent="0.4">
      <c r="A253" s="57"/>
      <c r="B253" s="4"/>
      <c r="C253" s="4"/>
    </row>
    <row r="254" spans="1:3" x14ac:dyDescent="0.4">
      <c r="A254" s="57"/>
      <c r="B254" s="4"/>
      <c r="C254" s="4"/>
    </row>
    <row r="255" spans="1:3" x14ac:dyDescent="0.4">
      <c r="A255" s="57"/>
      <c r="B255" s="4"/>
      <c r="C255" s="4"/>
    </row>
    <row r="256" spans="1:3" x14ac:dyDescent="0.4">
      <c r="A256" s="57"/>
      <c r="B256" s="4"/>
      <c r="C256" s="4"/>
    </row>
    <row r="257" spans="1:3" x14ac:dyDescent="0.4">
      <c r="A257" s="57"/>
      <c r="B257" s="4"/>
      <c r="C257" s="4"/>
    </row>
    <row r="258" spans="1:3" x14ac:dyDescent="0.4">
      <c r="A258" s="57"/>
      <c r="B258" s="4"/>
      <c r="C258" s="4"/>
    </row>
    <row r="259" spans="1:3" x14ac:dyDescent="0.4">
      <c r="A259" s="57"/>
      <c r="B259" s="4"/>
      <c r="C259" s="4"/>
    </row>
    <row r="260" spans="1:3" x14ac:dyDescent="0.4">
      <c r="A260" s="57"/>
      <c r="B260" s="4"/>
      <c r="C260" s="4"/>
    </row>
    <row r="261" spans="1:3" x14ac:dyDescent="0.4">
      <c r="A261" s="57"/>
      <c r="B261" s="4"/>
      <c r="C261" s="4"/>
    </row>
    <row r="262" spans="1:3" x14ac:dyDescent="0.4">
      <c r="A262" s="57"/>
      <c r="B262" s="4"/>
      <c r="C262" s="4"/>
    </row>
    <row r="263" spans="1:3" x14ac:dyDescent="0.4">
      <c r="A263" s="57"/>
      <c r="B263" s="4"/>
      <c r="C263" s="4"/>
    </row>
    <row r="264" spans="1:3" x14ac:dyDescent="0.4">
      <c r="A264" s="57"/>
      <c r="B264" s="4"/>
      <c r="C264" s="4"/>
    </row>
    <row r="265" spans="1:3" x14ac:dyDescent="0.4">
      <c r="A265" s="57"/>
      <c r="B265" s="4"/>
      <c r="C265" s="4"/>
    </row>
    <row r="266" spans="1:3" x14ac:dyDescent="0.4">
      <c r="A266" s="57"/>
      <c r="B266" s="4"/>
      <c r="C266" s="4"/>
    </row>
    <row r="267" spans="1:3" x14ac:dyDescent="0.4">
      <c r="A267" s="57"/>
      <c r="B267" s="4"/>
      <c r="C267" s="4"/>
    </row>
    <row r="268" spans="1:3" x14ac:dyDescent="0.4">
      <c r="A268" s="57"/>
      <c r="B268" s="4"/>
      <c r="C268" s="4"/>
    </row>
    <row r="269" spans="1:3" x14ac:dyDescent="0.4">
      <c r="A269" s="57"/>
      <c r="B269" s="4"/>
      <c r="C269" s="4"/>
    </row>
    <row r="270" spans="1:3" x14ac:dyDescent="0.4">
      <c r="A270" s="57"/>
      <c r="B270" s="4"/>
      <c r="C270" s="4"/>
    </row>
    <row r="271" spans="1:3" x14ac:dyDescent="0.4">
      <c r="A271" s="57"/>
      <c r="B271" s="4"/>
      <c r="C271" s="4"/>
    </row>
    <row r="272" spans="1:3" x14ac:dyDescent="0.4">
      <c r="A272" s="57"/>
      <c r="B272" s="4"/>
      <c r="C272" s="4"/>
    </row>
    <row r="273" spans="1:3" x14ac:dyDescent="0.4">
      <c r="A273" s="57"/>
      <c r="B273" s="4"/>
      <c r="C273" s="4"/>
    </row>
    <row r="274" spans="1:3" x14ac:dyDescent="0.4">
      <c r="A274" s="57"/>
      <c r="B274" s="4"/>
      <c r="C274" s="4"/>
    </row>
    <row r="275" spans="1:3" x14ac:dyDescent="0.4">
      <c r="A275" s="57"/>
      <c r="B275" s="4"/>
      <c r="C275" s="4"/>
    </row>
    <row r="276" spans="1:3" x14ac:dyDescent="0.4">
      <c r="A276" s="57"/>
      <c r="B276" s="4"/>
      <c r="C276" s="4"/>
    </row>
    <row r="277" spans="1:3" x14ac:dyDescent="0.4">
      <c r="A277" s="57"/>
      <c r="B277" s="4"/>
      <c r="C277" s="4"/>
    </row>
    <row r="278" spans="1:3" x14ac:dyDescent="0.4">
      <c r="A278" s="57"/>
      <c r="B278" s="4"/>
      <c r="C278" s="4"/>
    </row>
    <row r="279" spans="1:3" x14ac:dyDescent="0.4">
      <c r="A279" s="57"/>
      <c r="B279" s="4"/>
      <c r="C279" s="4"/>
    </row>
    <row r="280" spans="1:3" x14ac:dyDescent="0.4">
      <c r="A280" s="57"/>
    </row>
    <row r="281" spans="1:3" x14ac:dyDescent="0.4">
      <c r="A281" s="57"/>
    </row>
    <row r="282" spans="1:3" x14ac:dyDescent="0.4">
      <c r="A282" s="57"/>
    </row>
    <row r="283" spans="1:3" x14ac:dyDescent="0.4">
      <c r="A283" s="57"/>
    </row>
    <row r="284" spans="1:3" x14ac:dyDescent="0.4">
      <c r="A284" s="57"/>
    </row>
    <row r="285" spans="1:3" x14ac:dyDescent="0.4">
      <c r="A285" s="57"/>
    </row>
    <row r="286" spans="1:3" x14ac:dyDescent="0.4">
      <c r="A286" s="57"/>
    </row>
    <row r="287" spans="1:3" x14ac:dyDescent="0.4">
      <c r="A287" s="57"/>
    </row>
    <row r="288" spans="1:3" x14ac:dyDescent="0.4">
      <c r="A288" s="57"/>
    </row>
    <row r="289" spans="1:1" x14ac:dyDescent="0.4">
      <c r="A289" s="57"/>
    </row>
    <row r="290" spans="1:1" x14ac:dyDescent="0.4">
      <c r="A290" s="57"/>
    </row>
    <row r="291" spans="1:1" x14ac:dyDescent="0.4">
      <c r="A291" s="57"/>
    </row>
    <row r="292" spans="1:1" x14ac:dyDescent="0.4">
      <c r="A292" s="57"/>
    </row>
    <row r="293" spans="1:1" x14ac:dyDescent="0.4">
      <c r="A293" s="57"/>
    </row>
    <row r="294" spans="1:1" x14ac:dyDescent="0.4">
      <c r="A294" s="57"/>
    </row>
    <row r="295" spans="1:1" x14ac:dyDescent="0.4">
      <c r="A295" s="57"/>
    </row>
    <row r="296" spans="1:1" x14ac:dyDescent="0.4">
      <c r="A296" s="57"/>
    </row>
    <row r="297" spans="1:1" x14ac:dyDescent="0.4">
      <c r="A297" s="57"/>
    </row>
    <row r="298" spans="1:1" x14ac:dyDescent="0.4">
      <c r="A298" s="57"/>
    </row>
    <row r="299" spans="1:1" x14ac:dyDescent="0.4">
      <c r="A299" s="57"/>
    </row>
    <row r="300" spans="1:1" x14ac:dyDescent="0.4">
      <c r="A300" s="57"/>
    </row>
    <row r="301" spans="1:1" x14ac:dyDescent="0.4">
      <c r="A301" s="57"/>
    </row>
    <row r="302" spans="1:1" x14ac:dyDescent="0.4">
      <c r="A302" s="57"/>
    </row>
    <row r="303" spans="1:1" x14ac:dyDescent="0.4">
      <c r="A303" s="57"/>
    </row>
    <row r="304" spans="1:1" x14ac:dyDescent="0.4">
      <c r="A304" s="57"/>
    </row>
    <row r="305" spans="1:1" x14ac:dyDescent="0.4">
      <c r="A305" s="57"/>
    </row>
    <row r="306" spans="1:1" x14ac:dyDescent="0.4">
      <c r="A306" s="92"/>
    </row>
    <row r="307" spans="1:1" x14ac:dyDescent="0.4">
      <c r="A307" s="92"/>
    </row>
    <row r="308" spans="1:1" x14ac:dyDescent="0.4">
      <c r="A308" s="92"/>
    </row>
    <row r="309" spans="1:1" x14ac:dyDescent="0.4">
      <c r="A309" s="92"/>
    </row>
    <row r="310" spans="1:1" x14ac:dyDescent="0.4">
      <c r="A310" s="92"/>
    </row>
    <row r="311" spans="1:1" x14ac:dyDescent="0.4">
      <c r="A311" s="92"/>
    </row>
    <row r="312" spans="1:1" x14ac:dyDescent="0.4">
      <c r="A312" s="92"/>
    </row>
    <row r="313" spans="1:1" x14ac:dyDescent="0.4">
      <c r="A313" s="92"/>
    </row>
    <row r="314" spans="1:1" x14ac:dyDescent="0.4">
      <c r="A314" s="92"/>
    </row>
    <row r="315" spans="1:1" x14ac:dyDescent="0.4">
      <c r="A315" s="92"/>
    </row>
    <row r="316" spans="1:1" x14ac:dyDescent="0.4">
      <c r="A316" s="92"/>
    </row>
    <row r="317" spans="1:1" x14ac:dyDescent="0.4">
      <c r="A317" s="92"/>
    </row>
    <row r="318" spans="1:1" x14ac:dyDescent="0.4">
      <c r="A318" s="92"/>
    </row>
    <row r="319" spans="1:1" x14ac:dyDescent="0.4">
      <c r="A319" s="92"/>
    </row>
    <row r="320" spans="1:1" x14ac:dyDescent="0.4">
      <c r="A320" s="92"/>
    </row>
    <row r="321" spans="1:1" x14ac:dyDescent="0.4">
      <c r="A321" s="92"/>
    </row>
    <row r="322" spans="1:1" x14ac:dyDescent="0.4">
      <c r="A322" s="92"/>
    </row>
    <row r="323" spans="1:1" x14ac:dyDescent="0.4">
      <c r="A323" s="92"/>
    </row>
    <row r="324" spans="1:1" x14ac:dyDescent="0.4">
      <c r="A324" s="92"/>
    </row>
    <row r="325" spans="1:1" x14ac:dyDescent="0.4">
      <c r="A325" s="92"/>
    </row>
    <row r="326" spans="1:1" x14ac:dyDescent="0.4">
      <c r="A326" s="92"/>
    </row>
    <row r="327" spans="1:1" x14ac:dyDescent="0.4">
      <c r="A327" s="92"/>
    </row>
    <row r="328" spans="1:1" x14ac:dyDescent="0.4">
      <c r="A328" s="92"/>
    </row>
    <row r="329" spans="1:1" x14ac:dyDescent="0.4">
      <c r="A329" s="92"/>
    </row>
    <row r="330" spans="1:1" x14ac:dyDescent="0.4">
      <c r="A330" s="92"/>
    </row>
    <row r="331" spans="1:1" x14ac:dyDescent="0.4">
      <c r="A331" s="92"/>
    </row>
  </sheetData>
  <sheetProtection algorithmName="SHA-512" hashValue="B4+veYBQL7+cmCai6GqvQukgAxdxxX4/6fgkJN1adwiVV2CuUxDn7DT/jM14fuvw5b9IG47xbpfqo1gzR5NxGw==" saltValue="NLsFol3dgSpMgHDe45oEEA==" spinCount="100000" sheet="1" objects="1" scenarios="1"/>
  <mergeCells count="7">
    <mergeCell ref="A4:J4"/>
    <mergeCell ref="B24:H24"/>
    <mergeCell ref="B27:H27"/>
    <mergeCell ref="B6:H6"/>
    <mergeCell ref="B7:H7"/>
    <mergeCell ref="B15:H15"/>
    <mergeCell ref="B23:H23"/>
  </mergeCells>
  <printOptions horizontalCentered="1"/>
  <pageMargins left="0.70866141732283472" right="0.70866141732283472" top="0.39370078740157483" bottom="0.39370078740157483" header="0.31496062992125984" footer="0.31496062992125984"/>
  <pageSetup paperSize="9" scale="54" fitToHeight="0" orientation="landscape" r:id="rId1"/>
  <headerFooter>
    <oddFooter>&amp;L&amp;F&amp;R&amp;P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EC043-44F9-48E1-8068-B502BEB50854}">
  <sheetPr codeName="Sheet5">
    <tabColor rgb="FF92D050"/>
    <pageSetUpPr fitToPage="1"/>
  </sheetPr>
  <dimension ref="A1:W341"/>
  <sheetViews>
    <sheetView showGridLines="0" zoomScaleNormal="100" zoomScaleSheetLayoutView="100" workbookViewId="0">
      <pane ySplit="5" topLeftCell="A6" activePane="bottomLeft" state="frozen"/>
      <selection activeCell="E10" sqref="E10"/>
      <selection pane="bottomLeft"/>
    </sheetView>
  </sheetViews>
  <sheetFormatPr defaultColWidth="9" defaultRowHeight="20.25" x14ac:dyDescent="0.4"/>
  <cols>
    <col min="1" max="1" width="7.625" style="4" customWidth="1"/>
    <col min="2" max="2" width="61.375" style="23" customWidth="1"/>
    <col min="3" max="3" width="20.125" style="32" customWidth="1"/>
    <col min="4" max="4" width="11.75" style="4" hidden="1" customWidth="1"/>
    <col min="5" max="8" width="11.75" style="4" customWidth="1"/>
    <col min="9" max="9" width="11.75" style="4" hidden="1" customWidth="1"/>
    <col min="10" max="10" width="9.625" style="188" bestFit="1" customWidth="1"/>
    <col min="11" max="16384" width="9" style="4"/>
  </cols>
  <sheetData>
    <row r="1" spans="1:19" x14ac:dyDescent="0.4">
      <c r="A1" s="1"/>
      <c r="B1" s="2"/>
      <c r="C1" s="3"/>
      <c r="D1" s="1"/>
      <c r="E1" s="1"/>
      <c r="F1" s="1"/>
      <c r="G1" s="1"/>
      <c r="H1" s="1"/>
      <c r="I1" s="1"/>
      <c r="J1" s="186"/>
      <c r="K1" s="1"/>
      <c r="L1" s="1"/>
      <c r="M1" s="1"/>
      <c r="N1" s="1"/>
      <c r="O1" s="1"/>
      <c r="P1" s="1"/>
      <c r="Q1" s="1"/>
      <c r="R1" s="1"/>
      <c r="S1" s="1"/>
    </row>
    <row r="2" spans="1:19" x14ac:dyDescent="0.4">
      <c r="A2" s="1"/>
      <c r="B2" s="2"/>
      <c r="C2" s="3"/>
      <c r="D2" s="1"/>
      <c r="E2" s="1"/>
      <c r="F2" s="1"/>
      <c r="G2" s="1"/>
      <c r="H2" s="1"/>
      <c r="I2" s="1"/>
      <c r="J2" s="186"/>
      <c r="K2" s="1"/>
      <c r="L2" s="1"/>
      <c r="M2" s="1"/>
      <c r="N2" s="1"/>
      <c r="O2" s="1"/>
      <c r="P2" s="1"/>
      <c r="Q2" s="1"/>
      <c r="R2" s="1"/>
      <c r="S2" s="1"/>
    </row>
    <row r="3" spans="1:19" x14ac:dyDescent="0.4">
      <c r="A3" s="1"/>
      <c r="B3" s="2"/>
      <c r="C3" s="3"/>
      <c r="D3" s="1"/>
      <c r="E3" s="1"/>
      <c r="F3" s="1"/>
      <c r="G3" s="1"/>
      <c r="H3" s="1"/>
      <c r="I3" s="1"/>
      <c r="J3" s="186"/>
      <c r="K3" s="1"/>
      <c r="L3" s="1"/>
      <c r="M3" s="1"/>
      <c r="N3" s="1"/>
      <c r="O3" s="1"/>
      <c r="P3" s="1"/>
      <c r="Q3" s="1"/>
      <c r="R3" s="1"/>
      <c r="S3" s="1"/>
    </row>
    <row r="4" spans="1:19" ht="21" x14ac:dyDescent="0.4">
      <c r="A4" s="428" t="s">
        <v>149</v>
      </c>
      <c r="B4" s="429"/>
      <c r="C4" s="429"/>
      <c r="D4" s="429"/>
      <c r="E4" s="429"/>
      <c r="F4" s="429"/>
      <c r="G4" s="429"/>
      <c r="H4" s="429"/>
      <c r="I4" s="429"/>
      <c r="J4" s="429"/>
      <c r="K4" s="1"/>
      <c r="L4" s="1"/>
      <c r="M4" s="1"/>
      <c r="N4" s="1"/>
      <c r="O4" s="1"/>
      <c r="P4" s="1"/>
      <c r="Q4" s="1"/>
      <c r="R4" s="1"/>
      <c r="S4" s="1"/>
    </row>
    <row r="5" spans="1:19" ht="21" x14ac:dyDescent="0.4">
      <c r="A5" s="93" t="s">
        <v>1</v>
      </c>
      <c r="B5" s="93" t="s">
        <v>2</v>
      </c>
      <c r="C5" s="94" t="s">
        <v>3</v>
      </c>
      <c r="D5" s="94">
        <v>2020</v>
      </c>
      <c r="E5" s="94">
        <v>2021</v>
      </c>
      <c r="F5" s="94">
        <v>2022</v>
      </c>
      <c r="G5" s="94">
        <v>2023</v>
      </c>
      <c r="H5" s="283">
        <v>2024</v>
      </c>
      <c r="I5" s="94" t="s">
        <v>17</v>
      </c>
      <c r="J5" s="204" t="s">
        <v>18</v>
      </c>
      <c r="K5" s="1"/>
      <c r="L5" s="1"/>
      <c r="M5" s="1"/>
      <c r="N5" s="1"/>
      <c r="O5" s="1"/>
      <c r="P5" s="1"/>
      <c r="Q5" s="1"/>
      <c r="R5" s="1"/>
      <c r="S5" s="1"/>
    </row>
    <row r="6" spans="1:19" x14ac:dyDescent="0.4">
      <c r="A6" s="431" t="s">
        <v>150</v>
      </c>
      <c r="B6" s="431"/>
      <c r="C6" s="431"/>
      <c r="D6" s="431"/>
      <c r="E6" s="431"/>
      <c r="F6" s="431"/>
      <c r="G6" s="431"/>
      <c r="H6" s="432"/>
      <c r="I6" s="280"/>
      <c r="J6" s="187"/>
      <c r="K6" s="1"/>
      <c r="L6" s="1"/>
      <c r="M6" s="1"/>
      <c r="N6" s="1"/>
      <c r="O6" s="1"/>
      <c r="P6" s="1"/>
      <c r="Q6" s="1"/>
      <c r="R6" s="1"/>
      <c r="S6" s="1"/>
    </row>
    <row r="7" spans="1:19" ht="21.75" x14ac:dyDescent="0.4">
      <c r="A7" s="95"/>
      <c r="B7" s="96" t="s">
        <v>151</v>
      </c>
      <c r="C7" s="47" t="s">
        <v>152</v>
      </c>
      <c r="D7" s="185">
        <f>D8+D10</f>
        <v>104150.45</v>
      </c>
      <c r="E7" s="185">
        <f t="shared" ref="E7:H7" si="0">E8+E10</f>
        <v>104610.25</v>
      </c>
      <c r="F7" s="185">
        <f t="shared" si="0"/>
        <v>242540.83108265567</v>
      </c>
      <c r="G7" s="185">
        <f t="shared" ref="G7" si="1">G8+G10</f>
        <v>184209.73252218921</v>
      </c>
      <c r="H7" s="200">
        <f t="shared" si="0"/>
        <v>196445.68529326428</v>
      </c>
      <c r="I7" s="185">
        <f t="shared" ref="I7" si="2">I8+I10</f>
        <v>0</v>
      </c>
      <c r="J7" s="187"/>
      <c r="K7" s="1"/>
      <c r="L7" s="1"/>
      <c r="M7" s="1"/>
      <c r="N7" s="1"/>
      <c r="O7" s="1"/>
      <c r="P7" s="1"/>
      <c r="Q7" s="1"/>
      <c r="R7" s="1"/>
      <c r="S7" s="1"/>
    </row>
    <row r="8" spans="1:19" ht="21.75" x14ac:dyDescent="0.45">
      <c r="A8" s="97" t="s">
        <v>153</v>
      </c>
      <c r="B8" s="98" t="s">
        <v>154</v>
      </c>
      <c r="C8" s="99" t="s">
        <v>152</v>
      </c>
      <c r="D8" s="21">
        <v>7717.09</v>
      </c>
      <c r="E8" s="21">
        <v>8674.2000000000007</v>
      </c>
      <c r="F8" s="21">
        <v>33688.430742507662</v>
      </c>
      <c r="G8" s="21">
        <v>28899.88879270024</v>
      </c>
      <c r="H8" s="201">
        <v>31975.358394226354</v>
      </c>
      <c r="I8" s="48"/>
      <c r="J8" s="219" t="s">
        <v>155</v>
      </c>
      <c r="K8" s="1"/>
      <c r="L8" s="1"/>
      <c r="M8" s="1"/>
      <c r="N8" s="1"/>
      <c r="O8" s="1"/>
      <c r="P8" s="1"/>
      <c r="Q8" s="1"/>
      <c r="R8" s="1"/>
      <c r="S8" s="1"/>
    </row>
    <row r="9" spans="1:19" ht="21.75" customHeight="1" x14ac:dyDescent="0.45">
      <c r="A9" s="18" t="s">
        <v>156</v>
      </c>
      <c r="B9" s="13" t="s">
        <v>622</v>
      </c>
      <c r="C9" s="68" t="s">
        <v>152</v>
      </c>
      <c r="D9" s="15">
        <v>0</v>
      </c>
      <c r="E9" s="15">
        <v>0</v>
      </c>
      <c r="F9" s="15">
        <v>475.1496560630805</v>
      </c>
      <c r="G9" s="15">
        <v>229.09488818217838</v>
      </c>
      <c r="H9" s="202">
        <v>368.06812432200689</v>
      </c>
      <c r="I9" s="48"/>
      <c r="J9" s="187"/>
      <c r="K9" s="1"/>
      <c r="L9" s="1"/>
      <c r="M9" s="1"/>
      <c r="N9" s="1"/>
      <c r="O9" s="1"/>
      <c r="P9" s="1"/>
      <c r="Q9" s="1"/>
      <c r="R9" s="1"/>
      <c r="S9" s="1"/>
    </row>
    <row r="10" spans="1:19" ht="21.75" x14ac:dyDescent="0.45">
      <c r="A10" s="18" t="s">
        <v>157</v>
      </c>
      <c r="B10" s="13" t="s">
        <v>158</v>
      </c>
      <c r="C10" s="68" t="s">
        <v>152</v>
      </c>
      <c r="D10" s="15">
        <v>96433.36</v>
      </c>
      <c r="E10" s="15">
        <v>95936.05</v>
      </c>
      <c r="F10" s="15">
        <v>208852.40034014801</v>
      </c>
      <c r="G10" s="15">
        <v>155309.84372948896</v>
      </c>
      <c r="H10" s="202">
        <v>164470.32689903793</v>
      </c>
      <c r="I10" s="48"/>
      <c r="J10" s="219" t="s">
        <v>159</v>
      </c>
      <c r="K10" s="1"/>
      <c r="L10" s="1"/>
      <c r="M10" s="1"/>
      <c r="N10" s="1"/>
      <c r="O10" s="1"/>
      <c r="P10" s="1"/>
      <c r="Q10" s="1"/>
      <c r="R10" s="1"/>
      <c r="S10" s="1"/>
    </row>
    <row r="11" spans="1:19" ht="23.25" x14ac:dyDescent="0.4">
      <c r="A11" s="18" t="s">
        <v>160</v>
      </c>
      <c r="B11" s="13" t="s">
        <v>161</v>
      </c>
      <c r="C11" s="68" t="s">
        <v>152</v>
      </c>
      <c r="D11" s="15">
        <v>96433.36</v>
      </c>
      <c r="E11" s="15">
        <v>95936.05</v>
      </c>
      <c r="F11" s="15">
        <v>208852.40034014801</v>
      </c>
      <c r="G11" s="15">
        <v>155309.84372948896</v>
      </c>
      <c r="H11" s="202">
        <v>164470.32689903793</v>
      </c>
      <c r="I11" s="48"/>
      <c r="J11" s="187"/>
      <c r="K11" s="1"/>
      <c r="L11" s="1"/>
      <c r="M11" s="1"/>
      <c r="N11" s="1"/>
      <c r="O11" s="1"/>
      <c r="P11" s="1"/>
      <c r="Q11" s="1"/>
      <c r="R11" s="1"/>
      <c r="S11" s="1"/>
    </row>
    <row r="12" spans="1:19" ht="42" x14ac:dyDescent="0.4">
      <c r="A12" s="18" t="s">
        <v>162</v>
      </c>
      <c r="B12" s="16" t="s">
        <v>163</v>
      </c>
      <c r="C12" s="68" t="s">
        <v>164</v>
      </c>
      <c r="D12" s="15">
        <f>D7/Economic!D6</f>
        <v>1.4568211897814893</v>
      </c>
      <c r="E12" s="136">
        <f>E7/Economic!E6</f>
        <v>1.3815672165677402</v>
      </c>
      <c r="F12" s="136">
        <f>F7/Economic!F6</f>
        <v>2.6086461371126952</v>
      </c>
      <c r="G12" s="136">
        <f>G7/Economic!G6</f>
        <v>1.8032589150357439</v>
      </c>
      <c r="H12" s="136">
        <f>H7/Economic!H6</f>
        <v>1.7954541638521511</v>
      </c>
      <c r="I12" s="48" t="e">
        <f>I7/Economic!I6</f>
        <v>#DIV/0!</v>
      </c>
      <c r="J12" s="281" t="s">
        <v>165</v>
      </c>
      <c r="K12" s="69"/>
      <c r="L12" s="1"/>
      <c r="M12" s="1"/>
      <c r="N12" s="1"/>
      <c r="O12" s="1"/>
      <c r="P12" s="1"/>
      <c r="Q12" s="1"/>
      <c r="R12" s="1"/>
      <c r="S12" s="1"/>
    </row>
    <row r="13" spans="1:19" ht="42" x14ac:dyDescent="0.4">
      <c r="A13" s="18"/>
      <c r="B13" s="16" t="s">
        <v>166</v>
      </c>
      <c r="C13" s="68" t="s">
        <v>167</v>
      </c>
      <c r="D13" s="290"/>
      <c r="E13" s="48">
        <f>Economic!E12/E7</f>
        <v>0.16771779056067643</v>
      </c>
      <c r="F13" s="48">
        <f>Economic!F12/F7</f>
        <v>9.4553151721429723E-2</v>
      </c>
      <c r="G13" s="48">
        <f>Economic!G12/G7</f>
        <v>0.13430343587855714</v>
      </c>
      <c r="H13" s="48">
        <f>Economic!H12/H7</f>
        <v>0.13532493707008139</v>
      </c>
      <c r="I13" s="290" t="e">
        <f>Economic!I12/I7</f>
        <v>#DIV/0!</v>
      </c>
      <c r="J13" s="187"/>
      <c r="K13" s="69"/>
      <c r="L13" s="1"/>
      <c r="M13" s="1"/>
      <c r="N13" s="1"/>
      <c r="O13" s="1"/>
      <c r="P13" s="1"/>
      <c r="Q13" s="1"/>
      <c r="R13" s="1"/>
      <c r="S13" s="1"/>
    </row>
    <row r="14" spans="1:19" ht="21.75" customHeight="1" x14ac:dyDescent="0.4">
      <c r="A14" s="18" t="s">
        <v>168</v>
      </c>
      <c r="B14" s="13" t="s">
        <v>629</v>
      </c>
      <c r="C14" s="68" t="s">
        <v>152</v>
      </c>
      <c r="D14" s="101" t="s">
        <v>169</v>
      </c>
      <c r="E14" s="291" t="s">
        <v>620</v>
      </c>
      <c r="F14" s="320" t="s">
        <v>621</v>
      </c>
      <c r="G14" s="21">
        <f>SUM(G15:G29)</f>
        <v>158019.10000000003</v>
      </c>
      <c r="H14" s="201">
        <f>SUM(H15:H29)</f>
        <v>450367.95126289839</v>
      </c>
      <c r="I14" s="48">
        <f>SUM(I15:I29)</f>
        <v>0</v>
      </c>
      <c r="J14" s="187"/>
      <c r="K14" s="1"/>
      <c r="L14" s="1"/>
      <c r="M14" s="1"/>
      <c r="N14" s="1"/>
      <c r="O14" s="1"/>
      <c r="P14" s="1"/>
      <c r="Q14" s="1"/>
      <c r="R14" s="1"/>
      <c r="S14" s="1"/>
    </row>
    <row r="15" spans="1:19" ht="21.75" customHeight="1" x14ac:dyDescent="0.4">
      <c r="A15" s="18"/>
      <c r="B15" s="102" t="s">
        <v>170</v>
      </c>
      <c r="C15" s="68" t="s">
        <v>152</v>
      </c>
      <c r="D15" s="103"/>
      <c r="E15" s="319"/>
      <c r="F15" s="101">
        <v>12102.36</v>
      </c>
      <c r="G15" s="104">
        <v>67730.55</v>
      </c>
      <c r="H15" s="203">
        <v>273412.77367575379</v>
      </c>
      <c r="I15" s="284"/>
      <c r="J15" s="187"/>
      <c r="K15" s="1"/>
      <c r="L15" s="1"/>
      <c r="M15" s="1"/>
      <c r="N15" s="1"/>
      <c r="O15" s="1"/>
      <c r="P15" s="1"/>
      <c r="Q15" s="1"/>
      <c r="R15" s="1"/>
      <c r="S15" s="1"/>
    </row>
    <row r="16" spans="1:19" ht="21.75" customHeight="1" x14ac:dyDescent="0.4">
      <c r="A16" s="18"/>
      <c r="B16" s="102" t="s">
        <v>171</v>
      </c>
      <c r="C16" s="68" t="s">
        <v>152</v>
      </c>
      <c r="D16" s="103"/>
      <c r="E16" s="319"/>
      <c r="F16" s="105">
        <v>0</v>
      </c>
      <c r="G16" s="104">
        <v>2873.3</v>
      </c>
      <c r="H16" s="203">
        <v>77194.778982462114</v>
      </c>
      <c r="I16" s="284"/>
      <c r="J16" s="187"/>
      <c r="K16" s="1"/>
      <c r="L16" s="1"/>
      <c r="M16" s="1"/>
      <c r="N16" s="1"/>
      <c r="O16" s="1"/>
      <c r="P16" s="1"/>
      <c r="Q16" s="1"/>
      <c r="R16" s="1"/>
      <c r="S16" s="1"/>
    </row>
    <row r="17" spans="1:19" ht="21.75" customHeight="1" x14ac:dyDescent="0.4">
      <c r="A17" s="18"/>
      <c r="B17" s="102" t="s">
        <v>172</v>
      </c>
      <c r="C17" s="68" t="s">
        <v>152</v>
      </c>
      <c r="D17" s="103"/>
      <c r="E17" s="319"/>
      <c r="F17" s="101">
        <v>50192.4</v>
      </c>
      <c r="G17" s="104">
        <v>31521.88</v>
      </c>
      <c r="H17" s="203">
        <v>34275.760392167896</v>
      </c>
      <c r="I17" s="284"/>
      <c r="J17" s="187"/>
      <c r="K17" s="1"/>
      <c r="L17" s="1"/>
      <c r="M17" s="1"/>
      <c r="N17" s="1"/>
      <c r="O17" s="1"/>
      <c r="P17" s="1"/>
      <c r="Q17" s="1"/>
      <c r="R17" s="1"/>
      <c r="S17" s="1"/>
    </row>
    <row r="18" spans="1:19" ht="21.75" customHeight="1" x14ac:dyDescent="0.4">
      <c r="A18" s="18"/>
      <c r="B18" s="102" t="s">
        <v>173</v>
      </c>
      <c r="C18" s="68" t="s">
        <v>152</v>
      </c>
      <c r="D18" s="103"/>
      <c r="E18" s="319"/>
      <c r="F18" s="105">
        <v>830.44</v>
      </c>
      <c r="G18" s="104">
        <v>6149.66</v>
      </c>
      <c r="H18" s="203">
        <v>4323.756618681824</v>
      </c>
      <c r="I18" s="284"/>
      <c r="J18" s="187"/>
      <c r="K18" s="1"/>
      <c r="L18" s="1"/>
      <c r="M18" s="1"/>
      <c r="N18" s="1"/>
      <c r="O18" s="1"/>
      <c r="P18" s="1"/>
      <c r="Q18" s="1"/>
      <c r="R18" s="1"/>
      <c r="S18" s="1"/>
    </row>
    <row r="19" spans="1:19" ht="21.75" customHeight="1" x14ac:dyDescent="0.4">
      <c r="A19" s="18"/>
      <c r="B19" s="102" t="s">
        <v>174</v>
      </c>
      <c r="C19" s="68" t="s">
        <v>152</v>
      </c>
      <c r="D19" s="103"/>
      <c r="E19" s="319"/>
      <c r="F19" s="101">
        <v>9965.17</v>
      </c>
      <c r="G19" s="104">
        <v>17908.580000000002</v>
      </c>
      <c r="H19" s="203">
        <v>14048.74189676875</v>
      </c>
      <c r="I19" s="284"/>
      <c r="J19" s="187"/>
      <c r="K19" s="1"/>
      <c r="L19" s="1"/>
      <c r="M19" s="1"/>
      <c r="N19" s="1"/>
      <c r="O19" s="1"/>
      <c r="P19" s="1"/>
      <c r="Q19" s="1"/>
      <c r="R19" s="1"/>
      <c r="S19" s="1"/>
    </row>
    <row r="20" spans="1:19" ht="21.75" customHeight="1" x14ac:dyDescent="0.4">
      <c r="A20" s="18"/>
      <c r="B20" s="102" t="s">
        <v>175</v>
      </c>
      <c r="C20" s="68" t="s">
        <v>152</v>
      </c>
      <c r="D20" s="103"/>
      <c r="E20" s="319"/>
      <c r="F20" s="101">
        <v>4106.5600000000004</v>
      </c>
      <c r="G20" s="104">
        <v>1710.93</v>
      </c>
      <c r="H20" s="203">
        <v>15108.998706117576</v>
      </c>
      <c r="I20" s="284"/>
      <c r="J20" s="187"/>
      <c r="K20" s="1"/>
      <c r="L20" s="1"/>
      <c r="M20" s="1"/>
      <c r="N20" s="1"/>
      <c r="O20" s="1"/>
      <c r="P20" s="1"/>
      <c r="Q20" s="1"/>
      <c r="R20" s="1"/>
      <c r="S20" s="1"/>
    </row>
    <row r="21" spans="1:19" ht="21.75" customHeight="1" x14ac:dyDescent="0.4">
      <c r="A21" s="18"/>
      <c r="B21" s="102" t="s">
        <v>176</v>
      </c>
      <c r="C21" s="68" t="s">
        <v>152</v>
      </c>
      <c r="D21" s="103"/>
      <c r="E21" s="319"/>
      <c r="F21" s="101">
        <v>20400</v>
      </c>
      <c r="G21" s="104">
        <v>28628.55</v>
      </c>
      <c r="H21" s="203">
        <v>29144.566931957092</v>
      </c>
      <c r="I21" s="284"/>
      <c r="J21" s="187"/>
      <c r="K21" s="1"/>
      <c r="L21" s="1"/>
      <c r="M21" s="1"/>
      <c r="N21" s="1"/>
      <c r="O21" s="1"/>
      <c r="P21" s="1"/>
      <c r="Q21" s="1"/>
      <c r="R21" s="1"/>
      <c r="S21" s="1"/>
    </row>
    <row r="22" spans="1:19" ht="21.75" customHeight="1" x14ac:dyDescent="0.4">
      <c r="A22" s="18"/>
      <c r="B22" s="102" t="s">
        <v>177</v>
      </c>
      <c r="C22" s="68" t="s">
        <v>152</v>
      </c>
      <c r="D22" s="103"/>
      <c r="E22" s="319"/>
      <c r="F22" s="105">
        <v>0</v>
      </c>
      <c r="G22" s="106">
        <v>208.19</v>
      </c>
      <c r="H22" s="203">
        <v>203.2190914647542</v>
      </c>
      <c r="I22" s="284"/>
      <c r="J22" s="187"/>
      <c r="K22" s="1"/>
      <c r="L22" s="1"/>
      <c r="M22" s="1"/>
      <c r="N22" s="1"/>
      <c r="O22" s="1"/>
      <c r="P22" s="1"/>
      <c r="Q22" s="1"/>
      <c r="R22" s="1"/>
      <c r="S22" s="1"/>
    </row>
    <row r="23" spans="1:19" ht="21.75" customHeight="1" x14ac:dyDescent="0.4">
      <c r="A23" s="18"/>
      <c r="B23" s="102" t="s">
        <v>178</v>
      </c>
      <c r="C23" s="68" t="s">
        <v>152</v>
      </c>
      <c r="D23" s="103"/>
      <c r="E23" s="319"/>
      <c r="F23" s="105">
        <v>0</v>
      </c>
      <c r="G23" s="106">
        <v>47.73</v>
      </c>
      <c r="H23" s="203">
        <v>1401.0091719245893</v>
      </c>
      <c r="I23" s="284"/>
      <c r="J23" s="187"/>
      <c r="K23" s="1"/>
      <c r="L23" s="1"/>
      <c r="M23" s="1"/>
      <c r="N23" s="1"/>
      <c r="O23" s="1"/>
      <c r="P23" s="1"/>
      <c r="Q23" s="1"/>
      <c r="R23" s="1"/>
      <c r="S23" s="1"/>
    </row>
    <row r="24" spans="1:19" ht="21.75" customHeight="1" x14ac:dyDescent="0.4">
      <c r="A24" s="18"/>
      <c r="B24" s="102" t="s">
        <v>179</v>
      </c>
      <c r="C24" s="68" t="s">
        <v>152</v>
      </c>
      <c r="D24" s="103"/>
      <c r="E24" s="319"/>
      <c r="F24" s="105">
        <v>0</v>
      </c>
      <c r="G24" s="105">
        <v>0</v>
      </c>
      <c r="H24" s="272">
        <v>0</v>
      </c>
      <c r="I24" s="101"/>
      <c r="J24" s="187"/>
      <c r="K24" s="1"/>
      <c r="L24" s="1"/>
      <c r="M24" s="1"/>
      <c r="N24" s="1"/>
      <c r="O24" s="1"/>
      <c r="P24" s="1"/>
      <c r="Q24" s="1"/>
      <c r="R24" s="1"/>
      <c r="S24" s="1"/>
    </row>
    <row r="25" spans="1:19" ht="21.75" customHeight="1" x14ac:dyDescent="0.4">
      <c r="A25" s="18"/>
      <c r="B25" s="102" t="s">
        <v>180</v>
      </c>
      <c r="C25" s="68" t="s">
        <v>152</v>
      </c>
      <c r="D25" s="103"/>
      <c r="E25" s="319"/>
      <c r="F25" s="105">
        <v>0</v>
      </c>
      <c r="G25" s="105">
        <v>0</v>
      </c>
      <c r="H25" s="272">
        <v>0</v>
      </c>
      <c r="I25" s="101"/>
      <c r="J25" s="187"/>
      <c r="K25" s="1"/>
      <c r="L25" s="1"/>
      <c r="M25" s="1"/>
      <c r="N25" s="1"/>
      <c r="O25" s="1"/>
      <c r="P25" s="1"/>
      <c r="Q25" s="1"/>
      <c r="R25" s="1"/>
      <c r="S25" s="1"/>
    </row>
    <row r="26" spans="1:19" ht="21.75" customHeight="1" x14ac:dyDescent="0.4">
      <c r="A26" s="18"/>
      <c r="B26" s="102" t="s">
        <v>181</v>
      </c>
      <c r="C26" s="68" t="s">
        <v>152</v>
      </c>
      <c r="D26" s="103"/>
      <c r="E26" s="319"/>
      <c r="F26" s="105">
        <v>234.52</v>
      </c>
      <c r="G26" s="105">
        <v>0</v>
      </c>
      <c r="H26" s="272">
        <v>0</v>
      </c>
      <c r="I26" s="101"/>
      <c r="J26" s="187"/>
      <c r="K26" s="1"/>
      <c r="L26" s="1"/>
      <c r="M26" s="1"/>
      <c r="N26" s="1"/>
      <c r="O26" s="1"/>
      <c r="P26" s="1"/>
      <c r="Q26" s="1"/>
      <c r="R26" s="1"/>
      <c r="S26" s="1"/>
    </row>
    <row r="27" spans="1:19" ht="21.75" customHeight="1" x14ac:dyDescent="0.4">
      <c r="A27" s="18"/>
      <c r="B27" s="102" t="s">
        <v>182</v>
      </c>
      <c r="C27" s="68" t="s">
        <v>152</v>
      </c>
      <c r="D27" s="103"/>
      <c r="E27" s="319"/>
      <c r="F27" s="105">
        <v>0</v>
      </c>
      <c r="G27" s="104">
        <v>1239.73</v>
      </c>
      <c r="H27" s="203">
        <v>1254.3457956</v>
      </c>
      <c r="I27" s="284"/>
      <c r="J27" s="187"/>
      <c r="K27" s="1"/>
      <c r="L27" s="1"/>
      <c r="M27" s="1"/>
      <c r="N27" s="1"/>
      <c r="O27" s="1"/>
      <c r="P27" s="1"/>
      <c r="Q27" s="1"/>
      <c r="R27" s="1"/>
      <c r="S27" s="1"/>
    </row>
    <row r="28" spans="1:19" ht="21.75" customHeight="1" x14ac:dyDescent="0.4">
      <c r="A28" s="18"/>
      <c r="B28" s="102" t="s">
        <v>183</v>
      </c>
      <c r="C28" s="68" t="s">
        <v>152</v>
      </c>
      <c r="D28" s="103"/>
      <c r="E28" s="319"/>
      <c r="F28" s="105">
        <v>0</v>
      </c>
      <c r="G28" s="105">
        <v>0</v>
      </c>
      <c r="H28" s="272">
        <v>0</v>
      </c>
      <c r="I28" s="101"/>
      <c r="J28" s="187"/>
      <c r="K28" s="1"/>
      <c r="L28" s="1"/>
      <c r="M28" s="1"/>
      <c r="N28" s="1"/>
      <c r="O28" s="1"/>
      <c r="P28" s="1"/>
      <c r="Q28" s="1"/>
      <c r="R28" s="1"/>
      <c r="S28" s="1"/>
    </row>
    <row r="29" spans="1:19" ht="21.75" customHeight="1" x14ac:dyDescent="0.4">
      <c r="A29" s="18"/>
      <c r="B29" s="102" t="s">
        <v>184</v>
      </c>
      <c r="C29" s="68" t="s">
        <v>152</v>
      </c>
      <c r="D29" s="103"/>
      <c r="E29" s="319"/>
      <c r="F29" s="105">
        <v>0</v>
      </c>
      <c r="G29" s="105">
        <v>0</v>
      </c>
      <c r="H29" s="272">
        <v>0</v>
      </c>
      <c r="I29" s="101"/>
      <c r="J29" s="187"/>
      <c r="K29" s="1"/>
      <c r="L29" s="1"/>
      <c r="M29" s="1"/>
      <c r="N29" s="1"/>
      <c r="O29" s="1"/>
      <c r="P29" s="1"/>
      <c r="Q29" s="1"/>
      <c r="R29" s="1"/>
      <c r="S29" s="1"/>
    </row>
    <row r="30" spans="1:19" x14ac:dyDescent="0.4">
      <c r="A30" s="433" t="s">
        <v>634</v>
      </c>
      <c r="B30" s="433"/>
      <c r="C30" s="433"/>
      <c r="D30" s="433"/>
      <c r="E30" s="433"/>
      <c r="F30" s="433"/>
      <c r="G30" s="433"/>
      <c r="H30" s="434"/>
      <c r="I30" s="285"/>
      <c r="J30" s="187"/>
      <c r="K30" s="1"/>
      <c r="L30" s="1"/>
      <c r="M30" s="1"/>
      <c r="N30" s="1"/>
      <c r="O30" s="1"/>
      <c r="P30" s="1"/>
      <c r="Q30" s="1"/>
      <c r="R30" s="1"/>
      <c r="S30" s="1"/>
    </row>
    <row r="31" spans="1:19" ht="21" x14ac:dyDescent="0.45">
      <c r="A31" s="435" t="s">
        <v>185</v>
      </c>
      <c r="B31" s="436" t="s">
        <v>186</v>
      </c>
      <c r="C31" s="68" t="s">
        <v>187</v>
      </c>
      <c r="D31" s="15">
        <f t="shared" ref="D31:I31" si="3">D33+D35+D38</f>
        <v>701586.52466400003</v>
      </c>
      <c r="E31" s="15">
        <f t="shared" si="3"/>
        <v>700031.92715999996</v>
      </c>
      <c r="F31" s="15">
        <f t="shared" si="3"/>
        <v>1789482.4374017569</v>
      </c>
      <c r="G31" s="15">
        <f t="shared" si="3"/>
        <v>1331442.5836653002</v>
      </c>
      <c r="H31" s="202">
        <f t="shared" si="3"/>
        <v>1438584.7491605242</v>
      </c>
      <c r="I31" s="48">
        <f t="shared" si="3"/>
        <v>0</v>
      </c>
      <c r="J31" s="219" t="s">
        <v>188</v>
      </c>
      <c r="K31" s="1"/>
      <c r="L31" s="1"/>
      <c r="M31" s="1"/>
      <c r="N31" s="1"/>
      <c r="O31" s="1"/>
      <c r="P31" s="1"/>
      <c r="Q31" s="1"/>
      <c r="R31" s="1"/>
      <c r="S31" s="1"/>
    </row>
    <row r="32" spans="1:19" x14ac:dyDescent="0.4">
      <c r="A32" s="435"/>
      <c r="B32" s="436"/>
      <c r="C32" s="68" t="s">
        <v>189</v>
      </c>
      <c r="D32" s="15">
        <f>D31*0.277778</f>
        <v>194885.30164811661</v>
      </c>
      <c r="E32" s="15">
        <f t="shared" ref="E32:I32" si="4">E31*0.277778</f>
        <v>194453.4686626505</v>
      </c>
      <c r="F32" s="15">
        <f t="shared" si="4"/>
        <v>497078.85249658528</v>
      </c>
      <c r="G32" s="15">
        <f t="shared" ref="G32" si="5">G31*0.277778</f>
        <v>369845.45800537977</v>
      </c>
      <c r="H32" s="202">
        <f t="shared" si="4"/>
        <v>399607.19445231213</v>
      </c>
      <c r="I32" s="48">
        <f t="shared" si="4"/>
        <v>0</v>
      </c>
      <c r="J32" s="187"/>
      <c r="K32" s="1"/>
      <c r="L32" s="1"/>
      <c r="M32" s="1"/>
      <c r="N32" s="1"/>
      <c r="O32" s="1"/>
      <c r="P32" s="1"/>
      <c r="Q32" s="1"/>
      <c r="R32" s="1"/>
      <c r="S32" s="1"/>
    </row>
    <row r="33" spans="1:23" ht="21.75" customHeight="1" x14ac:dyDescent="0.45">
      <c r="A33" s="435" t="s">
        <v>190</v>
      </c>
      <c r="B33" s="436" t="s">
        <v>191</v>
      </c>
      <c r="C33" s="68" t="s">
        <v>187</v>
      </c>
      <c r="D33" s="15">
        <v>4373.6939999999995</v>
      </c>
      <c r="E33" s="15">
        <v>2361.7947599999998</v>
      </c>
      <c r="F33" s="15">
        <v>261800.99740175699</v>
      </c>
      <c r="G33" s="15">
        <v>184597.79349875086</v>
      </c>
      <c r="H33" s="202">
        <v>200333.15996433335</v>
      </c>
      <c r="I33" s="48"/>
      <c r="J33" s="219" t="s">
        <v>192</v>
      </c>
      <c r="K33" s="1"/>
      <c r="L33" s="1"/>
      <c r="M33" s="1"/>
      <c r="N33" s="1"/>
      <c r="O33" s="1"/>
      <c r="P33" s="1"/>
      <c r="Q33" s="1"/>
      <c r="R33" s="1"/>
      <c r="S33" s="1"/>
    </row>
    <row r="34" spans="1:23" ht="21.75" customHeight="1" x14ac:dyDescent="0.4">
      <c r="A34" s="435"/>
      <c r="B34" s="436"/>
      <c r="C34" s="68" t="s">
        <v>189</v>
      </c>
      <c r="D34" s="15">
        <f>D33*0.277778</f>
        <v>1214.915971932</v>
      </c>
      <c r="E34" s="15">
        <f t="shared" ref="E34" si="6">E33*0.277778</f>
        <v>656.05462484327995</v>
      </c>
      <c r="F34" s="15">
        <f t="shared" ref="F34" si="7">F33*0.277778</f>
        <v>72722.557456265262</v>
      </c>
      <c r="G34" s="15">
        <f t="shared" ref="G34:I34" si="8">G33*0.277778</f>
        <v>51277.205882496019</v>
      </c>
      <c r="H34" s="202">
        <f t="shared" si="8"/>
        <v>55648.144508572594</v>
      </c>
      <c r="I34" s="48">
        <f t="shared" si="8"/>
        <v>0</v>
      </c>
      <c r="J34" s="187"/>
      <c r="K34" s="1"/>
      <c r="L34" s="1"/>
      <c r="M34" s="1"/>
      <c r="N34" s="1"/>
      <c r="O34" s="1"/>
      <c r="P34" s="1"/>
      <c r="Q34" s="1"/>
      <c r="R34" s="1"/>
      <c r="S34" s="1"/>
    </row>
    <row r="35" spans="1:23" ht="21" x14ac:dyDescent="0.45">
      <c r="A35" s="435" t="s">
        <v>193</v>
      </c>
      <c r="B35" s="436" t="s">
        <v>194</v>
      </c>
      <c r="C35" s="68" t="s">
        <v>187</v>
      </c>
      <c r="D35" s="15">
        <v>694459.05839999998</v>
      </c>
      <c r="E35" s="15">
        <v>690877.74959999998</v>
      </c>
      <c r="F35" s="15">
        <v>1501633.56</v>
      </c>
      <c r="G35" s="15">
        <v>1115988.3507951072</v>
      </c>
      <c r="H35" s="202">
        <v>1181929.2466310544</v>
      </c>
      <c r="I35" s="48"/>
      <c r="J35" s="219" t="s">
        <v>195</v>
      </c>
      <c r="K35" s="1"/>
      <c r="L35" s="1"/>
      <c r="M35" s="1"/>
      <c r="N35" s="1"/>
      <c r="O35" s="1"/>
      <c r="P35" s="1"/>
      <c r="Q35" s="1"/>
      <c r="R35" s="1"/>
      <c r="S35" s="1"/>
    </row>
    <row r="36" spans="1:23" x14ac:dyDescent="0.4">
      <c r="A36" s="435"/>
      <c r="B36" s="436"/>
      <c r="C36" s="68" t="s">
        <v>189</v>
      </c>
      <c r="D36" s="15">
        <f>D35*0.277778</f>
        <v>192905.44832423521</v>
      </c>
      <c r="E36" s="15">
        <f t="shared" ref="E36" si="9">E35*0.277778</f>
        <v>191910.6395283888</v>
      </c>
      <c r="F36" s="15">
        <f t="shared" ref="F36" si="10">F35*0.277778</f>
        <v>417120.76702968008</v>
      </c>
      <c r="G36" s="15">
        <f t="shared" ref="G36:I36" si="11">G35*0.277778</f>
        <v>309997.01210716332</v>
      </c>
      <c r="H36" s="202">
        <f t="shared" si="11"/>
        <v>328313.94227068109</v>
      </c>
      <c r="I36" s="48">
        <f t="shared" si="11"/>
        <v>0</v>
      </c>
      <c r="J36" s="187"/>
      <c r="K36" s="1"/>
      <c r="L36" s="1"/>
      <c r="M36" s="1"/>
      <c r="N36" s="1"/>
      <c r="O36" s="1"/>
      <c r="P36" s="1"/>
      <c r="Q36" s="1"/>
      <c r="R36" s="1"/>
      <c r="S36" s="1"/>
    </row>
    <row r="37" spans="1:23" x14ac:dyDescent="0.4">
      <c r="A37" s="18"/>
      <c r="B37" s="220" t="s">
        <v>196</v>
      </c>
      <c r="C37" s="74" t="s">
        <v>25</v>
      </c>
      <c r="D37" s="15"/>
      <c r="E37" s="15">
        <f>+E35/E31*100</f>
        <v>98.69231999215549</v>
      </c>
      <c r="F37" s="15">
        <f t="shared" ref="F37:I37" si="12">+F35/F31*100</f>
        <v>83.914406121822594</v>
      </c>
      <c r="G37" s="15">
        <f t="shared" si="12"/>
        <v>83.817985430729308</v>
      </c>
      <c r="H37" s="202">
        <f t="shared" si="12"/>
        <v>82.159167009156803</v>
      </c>
      <c r="I37" s="48" t="e">
        <f t="shared" si="12"/>
        <v>#DIV/0!</v>
      </c>
      <c r="J37" s="187"/>
      <c r="K37" s="1"/>
      <c r="L37" s="1"/>
      <c r="M37" s="1"/>
      <c r="N37" s="1"/>
      <c r="O37" s="1"/>
      <c r="P37" s="1"/>
      <c r="Q37" s="1"/>
      <c r="R37" s="1"/>
      <c r="S37" s="1"/>
    </row>
    <row r="38" spans="1:23" x14ac:dyDescent="0.4">
      <c r="A38" s="435" t="s">
        <v>197</v>
      </c>
      <c r="B38" s="437" t="s">
        <v>198</v>
      </c>
      <c r="C38" s="68" t="s">
        <v>187</v>
      </c>
      <c r="D38" s="15">
        <v>2753.7722639999997</v>
      </c>
      <c r="E38" s="15">
        <v>6792.3827999999994</v>
      </c>
      <c r="F38" s="15">
        <v>26047.879999999997</v>
      </c>
      <c r="G38" s="15">
        <v>30856.439371442251</v>
      </c>
      <c r="H38" s="202">
        <v>56322.342565136605</v>
      </c>
      <c r="I38" s="48"/>
      <c r="J38" s="187"/>
      <c r="K38" s="1"/>
      <c r="L38" s="1"/>
      <c r="M38" s="1"/>
      <c r="N38" s="1"/>
      <c r="O38" s="1"/>
      <c r="P38" s="1"/>
      <c r="Q38" s="1"/>
      <c r="R38" s="1"/>
      <c r="S38" s="1"/>
    </row>
    <row r="39" spans="1:23" x14ac:dyDescent="0.4">
      <c r="A39" s="435"/>
      <c r="B39" s="438"/>
      <c r="C39" s="68" t="s">
        <v>189</v>
      </c>
      <c r="D39" s="15">
        <f>D38*0.277778</f>
        <v>764.937351949392</v>
      </c>
      <c r="E39" s="15">
        <f t="shared" ref="E39" si="13">E38*0.277778</f>
        <v>1886.7745094183999</v>
      </c>
      <c r="F39" s="15">
        <f t="shared" ref="F39" si="14">F38*0.277778</f>
        <v>7235.5280106399996</v>
      </c>
      <c r="G39" s="15">
        <f t="shared" ref="G39:I39" si="15">G38*0.277778</f>
        <v>8571.2400157204866</v>
      </c>
      <c r="H39" s="202">
        <f t="shared" si="15"/>
        <v>15645.107673058517</v>
      </c>
      <c r="I39" s="48">
        <f t="shared" si="15"/>
        <v>0</v>
      </c>
      <c r="J39" s="187"/>
      <c r="K39" s="1"/>
      <c r="L39" s="1"/>
      <c r="M39" s="1"/>
      <c r="N39" s="1"/>
      <c r="O39" s="1"/>
      <c r="P39" s="1"/>
      <c r="Q39" s="1"/>
      <c r="R39" s="1"/>
      <c r="S39" s="1"/>
    </row>
    <row r="40" spans="1:23" ht="21" x14ac:dyDescent="0.45">
      <c r="A40" s="12"/>
      <c r="B40" s="220" t="s">
        <v>199</v>
      </c>
      <c r="C40" s="74" t="s">
        <v>25</v>
      </c>
      <c r="D40" s="15"/>
      <c r="E40" s="15">
        <f>+E38/E31*100</f>
        <v>0.97029614457106417</v>
      </c>
      <c r="F40" s="15">
        <f t="shared" ref="F40:G40" si="16">+F38/F31*100</f>
        <v>1.4556097034302429</v>
      </c>
      <c r="G40" s="15">
        <f t="shared" si="16"/>
        <v>2.3175193395496043</v>
      </c>
      <c r="H40" s="202">
        <f>+H38/H31*100</f>
        <v>3.9151216219971121</v>
      </c>
      <c r="I40" s="48" t="e">
        <f>+I38/I31*100</f>
        <v>#DIV/0!</v>
      </c>
      <c r="J40" s="219" t="s">
        <v>200</v>
      </c>
      <c r="K40" s="1"/>
      <c r="L40" s="1"/>
      <c r="M40" s="1"/>
      <c r="N40" s="1"/>
      <c r="O40" s="1"/>
      <c r="P40" s="1"/>
      <c r="Q40" s="1"/>
      <c r="R40" s="1"/>
      <c r="S40" s="1"/>
    </row>
    <row r="41" spans="1:23" ht="40.5" x14ac:dyDescent="0.4">
      <c r="A41" s="12" t="s">
        <v>201</v>
      </c>
      <c r="B41" s="16" t="s">
        <v>202</v>
      </c>
      <c r="C41" s="74" t="s">
        <v>203</v>
      </c>
      <c r="D41" s="15">
        <f>D31/Economic!D6</f>
        <v>9.8135544838804716</v>
      </c>
      <c r="E41" s="15">
        <f>E31/Economic!E6</f>
        <v>9.2451854489879537</v>
      </c>
      <c r="F41" s="15">
        <f>F31/Economic!F6</f>
        <v>19.246765284515121</v>
      </c>
      <c r="G41" s="15">
        <f>G31/Economic!G6</f>
        <v>13.033707155312594</v>
      </c>
      <c r="H41" s="15">
        <f>H31/Economic!H6</f>
        <v>13.148229619187408</v>
      </c>
      <c r="I41" s="48" t="e">
        <f>I31/Economic!I6</f>
        <v>#DIV/0!</v>
      </c>
      <c r="J41" s="281" t="s">
        <v>204</v>
      </c>
      <c r="K41" s="1"/>
      <c r="L41" s="1"/>
      <c r="M41" s="1"/>
      <c r="N41" s="1"/>
      <c r="O41" s="1"/>
      <c r="P41" s="1"/>
      <c r="Q41" s="1"/>
      <c r="R41" s="1"/>
      <c r="S41" s="1"/>
    </row>
    <row r="42" spans="1:23" ht="21.75" customHeight="1" x14ac:dyDescent="0.4">
      <c r="A42" s="12"/>
      <c r="B42" s="16" t="s">
        <v>205</v>
      </c>
      <c r="C42" s="107" t="s">
        <v>6</v>
      </c>
      <c r="D42" s="15">
        <v>703.95028562999994</v>
      </c>
      <c r="E42" s="15">
        <v>701.69657460000008</v>
      </c>
      <c r="F42" s="15">
        <f>((F35*277.78)*5+(F33/0.041)*35)/10^6</f>
        <v>2309.1075078025729</v>
      </c>
      <c r="G42" s="15">
        <f>((G35*277.78)*5+(G33/0.041)*36)/10^6</f>
        <v>1712.0820878816423</v>
      </c>
      <c r="H42" s="202">
        <f>((H35*277.78)*5+(H33/0.041)*36)/10^6</f>
        <v>1817.4838174438225</v>
      </c>
      <c r="I42" s="48">
        <f>((I35*277.78)*5+(I33/0.041)*36)/10^6</f>
        <v>0</v>
      </c>
      <c r="J42" s="187"/>
      <c r="K42" s="1"/>
      <c r="L42" s="1"/>
      <c r="M42" s="1"/>
      <c r="N42" s="1"/>
      <c r="O42" s="1"/>
      <c r="P42" s="1"/>
      <c r="Q42" s="1"/>
      <c r="R42" s="1"/>
      <c r="S42" s="1"/>
    </row>
    <row r="43" spans="1:23" x14ac:dyDescent="0.4">
      <c r="A43" s="109" t="s">
        <v>206</v>
      </c>
      <c r="B43" s="110"/>
      <c r="C43" s="108"/>
      <c r="D43" s="111"/>
      <c r="E43" s="111"/>
      <c r="F43" s="111"/>
      <c r="G43" s="111"/>
      <c r="H43" s="111"/>
      <c r="I43" s="111"/>
      <c r="J43" s="186"/>
      <c r="K43" s="1"/>
      <c r="L43" s="1"/>
      <c r="M43" s="1"/>
      <c r="N43" s="1"/>
      <c r="O43" s="1"/>
      <c r="P43" s="1"/>
      <c r="Q43" s="1"/>
      <c r="R43" s="1"/>
      <c r="S43" s="1"/>
    </row>
    <row r="44" spans="1:23" ht="76.5" customHeight="1" x14ac:dyDescent="0.4">
      <c r="A44" s="430" t="s">
        <v>617</v>
      </c>
      <c r="B44" s="430"/>
      <c r="C44" s="430"/>
      <c r="D44" s="430"/>
      <c r="E44" s="430"/>
      <c r="F44" s="430"/>
      <c r="G44" s="430"/>
      <c r="H44" s="430"/>
      <c r="I44" s="279"/>
      <c r="J44" s="186"/>
      <c r="K44" s="112"/>
      <c r="L44" s="112"/>
      <c r="M44" s="112"/>
      <c r="N44" s="112"/>
      <c r="O44" s="112"/>
      <c r="P44" s="112"/>
      <c r="Q44" s="112"/>
      <c r="R44" s="112"/>
      <c r="S44" s="112"/>
      <c r="T44" s="113"/>
      <c r="U44" s="113"/>
      <c r="V44" s="113"/>
      <c r="W44" s="113"/>
    </row>
    <row r="45" spans="1:23" ht="60" customHeight="1" x14ac:dyDescent="0.4">
      <c r="A45" s="427" t="s">
        <v>618</v>
      </c>
      <c r="B45" s="427"/>
      <c r="C45" s="427"/>
      <c r="D45" s="427"/>
      <c r="E45" s="427"/>
      <c r="F45" s="427"/>
      <c r="G45" s="427"/>
      <c r="H45" s="427"/>
      <c r="I45" s="278"/>
      <c r="J45" s="271"/>
      <c r="K45" s="112"/>
      <c r="L45" s="112"/>
      <c r="M45" s="112"/>
      <c r="N45" s="112"/>
      <c r="O45" s="112"/>
      <c r="P45" s="112"/>
      <c r="Q45" s="112"/>
      <c r="R45" s="112"/>
      <c r="S45" s="112"/>
      <c r="T45" s="113"/>
      <c r="U45" s="113"/>
      <c r="V45" s="113"/>
      <c r="W45" s="113"/>
    </row>
    <row r="46" spans="1:23" ht="300.75" customHeight="1" x14ac:dyDescent="0.4">
      <c r="A46" s="425" t="s">
        <v>619</v>
      </c>
      <c r="B46" s="426"/>
      <c r="C46" s="426"/>
      <c r="D46" s="426"/>
      <c r="E46" s="426"/>
      <c r="F46" s="426"/>
      <c r="G46" s="426"/>
      <c r="H46" s="426"/>
      <c r="I46" s="277"/>
      <c r="J46" s="186"/>
      <c r="K46" s="1"/>
      <c r="L46" s="1"/>
      <c r="M46" s="1"/>
      <c r="N46" s="1"/>
      <c r="O46" s="1"/>
      <c r="P46" s="1"/>
      <c r="Q46" s="1"/>
      <c r="R46" s="1"/>
      <c r="S46" s="1"/>
    </row>
    <row r="47" spans="1:23" x14ac:dyDescent="0.4">
      <c r="A47" s="425"/>
      <c r="B47" s="425"/>
      <c r="C47" s="425"/>
      <c r="D47" s="425"/>
      <c r="E47" s="425"/>
      <c r="F47" s="425"/>
      <c r="G47" s="425"/>
      <c r="H47" s="425"/>
      <c r="I47" s="232"/>
      <c r="J47" s="186"/>
      <c r="K47" s="1"/>
      <c r="L47" s="1"/>
      <c r="M47" s="1"/>
      <c r="N47" s="1"/>
      <c r="O47" s="1"/>
      <c r="P47" s="1"/>
      <c r="Q47" s="1"/>
      <c r="R47" s="1"/>
      <c r="S47" s="1"/>
    </row>
    <row r="48" spans="1:23" x14ac:dyDescent="0.4">
      <c r="A48" s="75"/>
      <c r="B48" s="78"/>
      <c r="C48" s="76"/>
      <c r="D48" s="77"/>
      <c r="E48" s="77"/>
      <c r="F48" s="77"/>
      <c r="G48" s="77"/>
      <c r="H48" s="77"/>
      <c r="I48" s="77"/>
      <c r="J48" s="186"/>
      <c r="K48" s="1"/>
      <c r="L48" s="1"/>
      <c r="M48" s="1"/>
      <c r="N48" s="1"/>
      <c r="O48" s="1"/>
      <c r="P48" s="1"/>
      <c r="Q48" s="1"/>
      <c r="R48" s="1"/>
      <c r="S48" s="1"/>
    </row>
    <row r="49" spans="1:19" x14ac:dyDescent="0.4">
      <c r="A49" s="75"/>
      <c r="B49" s="78"/>
      <c r="C49" s="76"/>
      <c r="D49" s="79"/>
      <c r="E49" s="79"/>
      <c r="F49" s="79"/>
      <c r="G49" s="79"/>
      <c r="H49" s="79"/>
      <c r="I49" s="79"/>
      <c r="J49" s="186"/>
      <c r="K49" s="1"/>
      <c r="L49" s="1"/>
      <c r="M49" s="1"/>
      <c r="N49" s="1"/>
      <c r="O49" s="1"/>
      <c r="P49" s="1"/>
      <c r="Q49" s="1"/>
      <c r="R49" s="1"/>
      <c r="S49" s="1"/>
    </row>
    <row r="50" spans="1:19" x14ac:dyDescent="0.4">
      <c r="A50" s="75"/>
      <c r="B50" s="78"/>
      <c r="C50" s="76"/>
      <c r="D50" s="79"/>
      <c r="E50" s="79"/>
      <c r="F50" s="79"/>
      <c r="G50" s="79"/>
      <c r="H50" s="79"/>
      <c r="I50" s="79"/>
      <c r="J50" s="186"/>
      <c r="K50" s="1"/>
      <c r="L50" s="1"/>
      <c r="M50" s="1"/>
      <c r="N50" s="1"/>
      <c r="O50" s="1"/>
      <c r="P50" s="1"/>
      <c r="Q50" s="1"/>
      <c r="R50" s="1"/>
      <c r="S50" s="1"/>
    </row>
    <row r="51" spans="1:19" ht="21.75" customHeight="1" x14ac:dyDescent="0.4">
      <c r="A51" s="75"/>
      <c r="B51" s="78"/>
      <c r="C51" s="76"/>
      <c r="D51" s="77"/>
      <c r="E51" s="77"/>
      <c r="F51" s="77"/>
      <c r="G51" s="77"/>
      <c r="H51" s="77"/>
      <c r="I51" s="77"/>
      <c r="J51" s="186"/>
      <c r="K51" s="1"/>
      <c r="L51" s="1"/>
      <c r="M51" s="1"/>
      <c r="N51" s="1"/>
      <c r="O51" s="1"/>
      <c r="P51" s="1"/>
      <c r="Q51" s="1"/>
      <c r="R51" s="1"/>
      <c r="S51" s="1"/>
    </row>
    <row r="52" spans="1:19" x14ac:dyDescent="0.4">
      <c r="A52" s="75"/>
      <c r="B52" s="78"/>
      <c r="C52" s="76"/>
      <c r="D52" s="77"/>
      <c r="E52" s="77"/>
      <c r="F52" s="77"/>
      <c r="G52" s="77"/>
      <c r="H52" s="77"/>
      <c r="I52" s="77"/>
      <c r="J52" s="186"/>
      <c r="K52" s="1"/>
      <c r="L52" s="1"/>
      <c r="M52" s="1"/>
      <c r="N52" s="1"/>
      <c r="O52" s="1"/>
      <c r="P52" s="1"/>
      <c r="Q52" s="1"/>
      <c r="R52" s="1"/>
      <c r="S52" s="1"/>
    </row>
    <row r="53" spans="1:19" x14ac:dyDescent="0.4">
      <c r="A53" s="75"/>
      <c r="B53" s="76"/>
      <c r="C53" s="76"/>
      <c r="D53" s="79"/>
      <c r="E53" s="79"/>
      <c r="F53" s="79"/>
      <c r="G53" s="79"/>
      <c r="H53" s="79"/>
      <c r="I53" s="79"/>
      <c r="J53" s="186"/>
      <c r="K53" s="1"/>
      <c r="L53" s="1"/>
      <c r="M53" s="1"/>
      <c r="N53" s="1"/>
      <c r="O53" s="1"/>
      <c r="P53" s="1"/>
      <c r="Q53" s="1"/>
      <c r="R53" s="1"/>
      <c r="S53" s="1"/>
    </row>
    <row r="54" spans="1:19" x14ac:dyDescent="0.4">
      <c r="A54" s="75"/>
      <c r="B54" s="76"/>
      <c r="C54" s="76"/>
      <c r="D54" s="79"/>
      <c r="E54" s="79"/>
      <c r="F54" s="79"/>
      <c r="G54" s="79"/>
      <c r="H54" s="79"/>
      <c r="I54" s="79"/>
      <c r="J54" s="186"/>
      <c r="K54" s="1"/>
      <c r="L54" s="1"/>
      <c r="M54" s="1"/>
      <c r="N54" s="1"/>
      <c r="O54" s="1"/>
      <c r="P54" s="1"/>
      <c r="Q54" s="1"/>
      <c r="R54" s="1"/>
      <c r="S54" s="1"/>
    </row>
    <row r="55" spans="1:19" ht="21.75" customHeight="1" x14ac:dyDescent="0.4">
      <c r="A55" s="75"/>
      <c r="B55" s="76"/>
      <c r="C55" s="76"/>
      <c r="D55" s="114"/>
      <c r="E55" s="114"/>
      <c r="F55" s="114"/>
      <c r="G55" s="114"/>
      <c r="H55" s="114"/>
      <c r="I55" s="114"/>
      <c r="J55" s="186"/>
      <c r="K55" s="1"/>
      <c r="L55" s="1"/>
      <c r="M55" s="1"/>
      <c r="N55" s="1"/>
      <c r="O55" s="1"/>
      <c r="P55" s="1"/>
      <c r="Q55" s="1"/>
      <c r="R55" s="1"/>
      <c r="S55" s="1"/>
    </row>
    <row r="56" spans="1:19" x14ac:dyDescent="0.4">
      <c r="A56" s="75"/>
      <c r="B56" s="76"/>
      <c r="C56" s="76"/>
      <c r="D56" s="114"/>
      <c r="E56" s="114"/>
      <c r="F56" s="114"/>
      <c r="G56" s="114"/>
      <c r="H56" s="114"/>
      <c r="I56" s="114"/>
      <c r="J56" s="186"/>
      <c r="K56" s="1"/>
      <c r="L56" s="1"/>
      <c r="M56" s="1"/>
      <c r="N56" s="1"/>
      <c r="O56" s="1"/>
      <c r="P56" s="1"/>
      <c r="Q56" s="1"/>
      <c r="R56" s="1"/>
      <c r="S56" s="1"/>
    </row>
    <row r="57" spans="1:19" x14ac:dyDescent="0.4">
      <c r="A57" s="75"/>
      <c r="B57" s="76"/>
      <c r="C57" s="76"/>
      <c r="D57" s="79"/>
      <c r="E57" s="79"/>
      <c r="F57" s="79"/>
      <c r="G57" s="79"/>
      <c r="H57" s="79"/>
      <c r="I57" s="79"/>
      <c r="J57" s="186"/>
      <c r="K57" s="1"/>
      <c r="L57" s="1"/>
      <c r="M57" s="1"/>
      <c r="N57" s="1"/>
      <c r="O57" s="1"/>
      <c r="P57" s="1"/>
      <c r="Q57" s="1"/>
      <c r="R57" s="1"/>
      <c r="S57" s="1"/>
    </row>
    <row r="58" spans="1:19" x14ac:dyDescent="0.4">
      <c r="A58" s="75"/>
      <c r="B58" s="76"/>
      <c r="C58" s="76"/>
      <c r="D58" s="79"/>
      <c r="E58" s="79"/>
      <c r="F58" s="79"/>
      <c r="G58" s="79"/>
      <c r="H58" s="79"/>
      <c r="I58" s="79"/>
      <c r="J58" s="186"/>
      <c r="K58" s="1"/>
      <c r="L58" s="1"/>
      <c r="M58" s="1"/>
      <c r="N58" s="1"/>
      <c r="O58" s="1"/>
      <c r="P58" s="1"/>
      <c r="Q58" s="1"/>
      <c r="R58" s="1"/>
      <c r="S58" s="1"/>
    </row>
    <row r="59" spans="1:19" ht="21.75" customHeight="1" x14ac:dyDescent="0.4">
      <c r="A59" s="75"/>
      <c r="B59" s="76"/>
      <c r="C59" s="76"/>
      <c r="D59" s="77"/>
      <c r="E59" s="77"/>
      <c r="F59" s="77"/>
      <c r="G59" s="77"/>
      <c r="H59" s="77"/>
      <c r="I59" s="77"/>
      <c r="J59" s="186"/>
      <c r="K59" s="1"/>
      <c r="L59" s="1"/>
      <c r="M59" s="1"/>
      <c r="N59" s="1"/>
      <c r="O59" s="1"/>
      <c r="P59" s="1"/>
      <c r="Q59" s="1"/>
      <c r="R59" s="1"/>
      <c r="S59" s="1"/>
    </row>
    <row r="60" spans="1:19" x14ac:dyDescent="0.4">
      <c r="A60" s="75"/>
      <c r="B60" s="76"/>
      <c r="C60" s="76"/>
      <c r="D60" s="77"/>
      <c r="E60" s="77"/>
      <c r="F60" s="77"/>
      <c r="G60" s="77"/>
      <c r="H60" s="77"/>
      <c r="I60" s="77"/>
      <c r="J60" s="186"/>
      <c r="K60" s="1"/>
      <c r="L60" s="1"/>
      <c r="M60" s="1"/>
      <c r="N60" s="1"/>
      <c r="O60" s="1"/>
      <c r="P60" s="1"/>
      <c r="Q60" s="1"/>
      <c r="R60" s="1"/>
      <c r="S60" s="1"/>
    </row>
    <row r="61" spans="1:19" x14ac:dyDescent="0.4">
      <c r="A61" s="80"/>
      <c r="B61" s="81"/>
      <c r="C61" s="82"/>
      <c r="D61" s="84"/>
      <c r="E61" s="84"/>
      <c r="F61" s="84"/>
      <c r="G61" s="84"/>
      <c r="H61" s="84"/>
      <c r="I61" s="84"/>
    </row>
    <row r="62" spans="1:19" x14ac:dyDescent="0.4">
      <c r="A62" s="80"/>
      <c r="B62" s="81"/>
      <c r="C62" s="82"/>
      <c r="D62" s="84"/>
      <c r="E62" s="84"/>
      <c r="F62" s="84"/>
      <c r="G62" s="84"/>
      <c r="H62" s="84"/>
      <c r="I62" s="84"/>
    </row>
    <row r="63" spans="1:19" ht="21.75" customHeight="1" x14ac:dyDescent="0.4">
      <c r="A63" s="80"/>
      <c r="B63" s="81"/>
      <c r="C63" s="82"/>
      <c r="D63" s="83"/>
      <c r="E63" s="83"/>
      <c r="F63" s="83"/>
      <c r="G63" s="83"/>
      <c r="H63" s="83"/>
      <c r="I63" s="83"/>
    </row>
    <row r="64" spans="1:19" ht="21.75" customHeight="1" x14ac:dyDescent="0.4">
      <c r="A64" s="80"/>
      <c r="B64" s="81"/>
      <c r="C64" s="82"/>
      <c r="D64" s="83"/>
      <c r="E64" s="83"/>
      <c r="F64" s="83"/>
      <c r="G64" s="83"/>
      <c r="H64" s="83"/>
      <c r="I64" s="83"/>
    </row>
    <row r="65" spans="1:9" x14ac:dyDescent="0.4">
      <c r="A65" s="80"/>
      <c r="B65" s="81"/>
      <c r="C65" s="82"/>
      <c r="D65" s="84"/>
      <c r="E65" s="84"/>
      <c r="F65" s="84"/>
      <c r="G65" s="84"/>
      <c r="H65" s="84"/>
      <c r="I65" s="84"/>
    </row>
    <row r="66" spans="1:9" x14ac:dyDescent="0.4">
      <c r="A66" s="80"/>
      <c r="B66" s="81"/>
      <c r="C66" s="82"/>
      <c r="D66" s="84"/>
      <c r="E66" s="84"/>
      <c r="F66" s="84"/>
      <c r="G66" s="84"/>
      <c r="H66" s="84"/>
      <c r="I66" s="84"/>
    </row>
    <row r="67" spans="1:9" ht="21.75" customHeight="1" x14ac:dyDescent="0.4">
      <c r="A67" s="80"/>
      <c r="B67" s="81"/>
      <c r="C67" s="82"/>
      <c r="D67" s="83"/>
      <c r="E67" s="83"/>
      <c r="F67" s="83"/>
      <c r="G67" s="83"/>
      <c r="H67" s="83"/>
      <c r="I67" s="83"/>
    </row>
    <row r="68" spans="1:9" x14ac:dyDescent="0.4">
      <c r="A68" s="80"/>
      <c r="B68" s="81"/>
      <c r="C68" s="82"/>
      <c r="D68" s="83"/>
      <c r="E68" s="83"/>
      <c r="F68" s="83"/>
      <c r="G68" s="83"/>
      <c r="H68" s="83"/>
      <c r="I68" s="83"/>
    </row>
    <row r="69" spans="1:9" x14ac:dyDescent="0.4">
      <c r="A69" s="80"/>
      <c r="B69" s="81"/>
      <c r="C69" s="82"/>
      <c r="D69" s="84"/>
      <c r="E69" s="84"/>
      <c r="F69" s="84"/>
      <c r="G69" s="84"/>
      <c r="H69" s="84"/>
      <c r="I69" s="84"/>
    </row>
    <row r="70" spans="1:9" x14ac:dyDescent="0.4">
      <c r="A70" s="80"/>
      <c r="B70" s="81"/>
      <c r="C70" s="82"/>
      <c r="D70" s="84"/>
      <c r="E70" s="84"/>
      <c r="F70" s="84"/>
      <c r="G70" s="84"/>
      <c r="H70" s="84"/>
      <c r="I70" s="84"/>
    </row>
    <row r="71" spans="1:9" ht="21.75" customHeight="1" x14ac:dyDescent="0.4">
      <c r="A71" s="80"/>
      <c r="B71" s="81"/>
      <c r="C71" s="82"/>
      <c r="D71" s="83"/>
      <c r="E71" s="83"/>
      <c r="F71" s="83"/>
      <c r="G71" s="83"/>
      <c r="H71" s="83"/>
      <c r="I71" s="83"/>
    </row>
    <row r="72" spans="1:9" x14ac:dyDescent="0.4">
      <c r="A72" s="80"/>
      <c r="B72" s="81"/>
      <c r="C72" s="82"/>
      <c r="D72" s="83"/>
      <c r="E72" s="83"/>
      <c r="F72" s="83"/>
      <c r="G72" s="83"/>
      <c r="H72" s="83"/>
      <c r="I72" s="83"/>
    </row>
    <row r="73" spans="1:9" ht="21.75" customHeight="1" x14ac:dyDescent="0.4">
      <c r="A73" s="80"/>
      <c r="B73" s="82"/>
      <c r="C73" s="82"/>
      <c r="D73" s="84"/>
      <c r="E73" s="84"/>
      <c r="F73" s="84"/>
      <c r="G73" s="84"/>
      <c r="H73" s="84"/>
      <c r="I73" s="84"/>
    </row>
    <row r="74" spans="1:9" x14ac:dyDescent="0.4">
      <c r="A74" s="80"/>
      <c r="B74" s="82"/>
      <c r="C74" s="82"/>
      <c r="D74" s="84"/>
      <c r="E74" s="84"/>
      <c r="F74" s="84"/>
      <c r="G74" s="84"/>
      <c r="H74" s="84"/>
      <c r="I74" s="84"/>
    </row>
    <row r="75" spans="1:9" ht="21.75" customHeight="1" x14ac:dyDescent="0.4">
      <c r="A75" s="80"/>
      <c r="B75" s="82"/>
      <c r="C75" s="82"/>
      <c r="D75" s="83"/>
      <c r="E75" s="83"/>
      <c r="F75" s="83"/>
      <c r="G75" s="83"/>
      <c r="H75" s="83"/>
      <c r="I75" s="83"/>
    </row>
    <row r="76" spans="1:9" x14ac:dyDescent="0.4">
      <c r="A76" s="80"/>
      <c r="B76" s="82"/>
      <c r="C76" s="82"/>
      <c r="D76" s="83"/>
      <c r="E76" s="83"/>
      <c r="F76" s="83"/>
      <c r="G76" s="83"/>
      <c r="H76" s="83"/>
      <c r="I76" s="83"/>
    </row>
    <row r="77" spans="1:9" ht="21.75" customHeight="1" x14ac:dyDescent="0.4">
      <c r="A77" s="80"/>
      <c r="B77" s="81"/>
      <c r="C77" s="82"/>
      <c r="D77" s="84"/>
      <c r="E77" s="84"/>
      <c r="F77" s="84"/>
      <c r="G77" s="84"/>
      <c r="H77" s="84"/>
      <c r="I77" s="84"/>
    </row>
    <row r="78" spans="1:9" x14ac:dyDescent="0.4">
      <c r="A78" s="80"/>
      <c r="B78" s="81"/>
      <c r="C78" s="82"/>
      <c r="D78" s="84"/>
      <c r="E78" s="84"/>
      <c r="F78" s="84"/>
      <c r="G78" s="84"/>
      <c r="H78" s="84"/>
      <c r="I78" s="84"/>
    </row>
    <row r="79" spans="1:9" ht="21.75" customHeight="1" x14ac:dyDescent="0.4">
      <c r="A79" s="80"/>
      <c r="B79" s="81"/>
      <c r="C79" s="82"/>
      <c r="D79" s="83"/>
      <c r="E79" s="83"/>
      <c r="F79" s="83"/>
      <c r="G79" s="83"/>
      <c r="H79" s="83"/>
      <c r="I79" s="83"/>
    </row>
    <row r="80" spans="1:9" x14ac:dyDescent="0.4">
      <c r="A80" s="80"/>
      <c r="B80" s="81"/>
      <c r="C80" s="82"/>
      <c r="D80" s="83"/>
      <c r="E80" s="83"/>
      <c r="F80" s="83"/>
      <c r="G80" s="83"/>
      <c r="H80" s="83"/>
      <c r="I80" s="83"/>
    </row>
    <row r="81" spans="1:9" ht="21.75" customHeight="1" x14ac:dyDescent="0.4">
      <c r="A81" s="80"/>
      <c r="B81" s="81"/>
      <c r="C81" s="82"/>
      <c r="D81" s="84"/>
      <c r="E81" s="84"/>
      <c r="F81" s="84"/>
      <c r="G81" s="84"/>
      <c r="H81" s="84"/>
      <c r="I81" s="84"/>
    </row>
    <row r="82" spans="1:9" ht="21.75" customHeight="1" x14ac:dyDescent="0.4">
      <c r="A82" s="80"/>
      <c r="B82" s="81"/>
      <c r="C82" s="82"/>
      <c r="D82" s="84"/>
      <c r="E82" s="84"/>
      <c r="F82" s="84"/>
      <c r="G82" s="84"/>
      <c r="H82" s="84"/>
      <c r="I82" s="84"/>
    </row>
    <row r="83" spans="1:9" ht="21.75" customHeight="1" x14ac:dyDescent="0.4">
      <c r="A83" s="80"/>
      <c r="B83" s="81"/>
      <c r="C83" s="82"/>
      <c r="D83" s="83"/>
      <c r="E83" s="83"/>
      <c r="F83" s="83"/>
      <c r="G83" s="83"/>
      <c r="H83" s="83"/>
      <c r="I83" s="83"/>
    </row>
    <row r="84" spans="1:9" x14ac:dyDescent="0.4">
      <c r="A84" s="80"/>
      <c r="B84" s="81"/>
      <c r="C84" s="82"/>
      <c r="D84" s="83"/>
      <c r="E84" s="83"/>
      <c r="F84" s="83"/>
      <c r="G84" s="83"/>
      <c r="H84" s="83"/>
      <c r="I84" s="83"/>
    </row>
    <row r="85" spans="1:9" x14ac:dyDescent="0.4">
      <c r="A85" s="80"/>
      <c r="B85" s="81"/>
      <c r="C85" s="82"/>
      <c r="D85" s="84"/>
      <c r="E85" s="84"/>
      <c r="F85" s="84"/>
      <c r="G85" s="84"/>
      <c r="H85" s="84"/>
      <c r="I85" s="84"/>
    </row>
    <row r="86" spans="1:9" x14ac:dyDescent="0.4">
      <c r="A86" s="80"/>
      <c r="B86" s="81"/>
      <c r="C86" s="82"/>
      <c r="D86" s="84"/>
      <c r="E86" s="84"/>
      <c r="F86" s="84"/>
      <c r="G86" s="84"/>
      <c r="H86" s="84"/>
      <c r="I86" s="84"/>
    </row>
    <row r="87" spans="1:9" ht="21.75" customHeight="1" x14ac:dyDescent="0.4">
      <c r="A87" s="80"/>
      <c r="B87" s="81"/>
      <c r="C87" s="82"/>
      <c r="D87" s="83"/>
      <c r="E87" s="83"/>
      <c r="F87" s="83"/>
      <c r="G87" s="83"/>
      <c r="H87" s="83"/>
      <c r="I87" s="83"/>
    </row>
    <row r="88" spans="1:9" x14ac:dyDescent="0.4">
      <c r="A88" s="80"/>
      <c r="B88" s="81"/>
      <c r="C88" s="82"/>
      <c r="D88" s="83"/>
      <c r="E88" s="83"/>
      <c r="F88" s="83"/>
      <c r="G88" s="83"/>
      <c r="H88" s="83"/>
      <c r="I88" s="83"/>
    </row>
    <row r="89" spans="1:9" x14ac:dyDescent="0.4">
      <c r="A89" s="86"/>
      <c r="B89" s="86"/>
      <c r="C89" s="82"/>
      <c r="D89" s="86"/>
      <c r="E89" s="86"/>
      <c r="F89" s="86"/>
      <c r="G89" s="86"/>
      <c r="H89" s="86"/>
      <c r="I89" s="86"/>
    </row>
    <row r="90" spans="1:9" x14ac:dyDescent="0.4">
      <c r="A90" s="87"/>
      <c r="B90" s="88"/>
      <c r="C90" s="82"/>
      <c r="D90" s="84"/>
      <c r="E90" s="84"/>
      <c r="F90" s="84"/>
      <c r="G90" s="84"/>
      <c r="H90" s="84"/>
      <c r="I90" s="84"/>
    </row>
    <row r="91" spans="1:9" x14ac:dyDescent="0.4">
      <c r="A91" s="87"/>
      <c r="B91" s="88"/>
      <c r="C91" s="82"/>
      <c r="D91" s="84"/>
      <c r="E91" s="84"/>
      <c r="F91" s="84"/>
      <c r="G91" s="84"/>
      <c r="H91" s="84"/>
      <c r="I91" s="84"/>
    </row>
    <row r="92" spans="1:9" ht="21.75" customHeight="1" x14ac:dyDescent="0.4">
      <c r="A92" s="87"/>
      <c r="B92" s="88"/>
      <c r="C92" s="82"/>
      <c r="D92" s="83"/>
      <c r="E92" s="83"/>
      <c r="F92" s="83"/>
      <c r="G92" s="83"/>
      <c r="H92" s="83"/>
      <c r="I92" s="83"/>
    </row>
    <row r="93" spans="1:9" x14ac:dyDescent="0.4">
      <c r="A93" s="87"/>
      <c r="B93" s="88"/>
      <c r="C93" s="82"/>
      <c r="D93" s="83"/>
      <c r="E93" s="83"/>
      <c r="F93" s="83"/>
      <c r="G93" s="83"/>
      <c r="H93" s="83"/>
      <c r="I93" s="83"/>
    </row>
    <row r="94" spans="1:9" x14ac:dyDescent="0.4">
      <c r="A94" s="57"/>
      <c r="B94" s="89"/>
      <c r="C94" s="82"/>
      <c r="D94" s="84"/>
      <c r="E94" s="84"/>
      <c r="F94" s="84"/>
      <c r="G94" s="84"/>
      <c r="H94" s="84"/>
      <c r="I94" s="84"/>
    </row>
    <row r="95" spans="1:9" x14ac:dyDescent="0.4">
      <c r="A95" s="57"/>
      <c r="B95" s="89"/>
      <c r="C95" s="82"/>
      <c r="D95" s="84"/>
      <c r="E95" s="84"/>
      <c r="F95" s="84"/>
      <c r="G95" s="84"/>
      <c r="H95" s="84"/>
      <c r="I95" s="84"/>
    </row>
    <row r="96" spans="1:9" ht="21.75" customHeight="1" x14ac:dyDescent="0.4">
      <c r="A96" s="57"/>
      <c r="B96" s="89"/>
      <c r="C96" s="82"/>
      <c r="D96" s="83"/>
      <c r="E96" s="83"/>
      <c r="F96" s="83"/>
      <c r="G96" s="83"/>
      <c r="H96" s="83"/>
      <c r="I96" s="83"/>
    </row>
    <row r="97" spans="1:9" x14ac:dyDescent="0.4">
      <c r="A97" s="57"/>
      <c r="B97" s="89"/>
      <c r="C97" s="82"/>
      <c r="D97" s="83"/>
      <c r="E97" s="83"/>
      <c r="F97" s="83"/>
      <c r="G97" s="83"/>
      <c r="H97" s="83"/>
      <c r="I97" s="83"/>
    </row>
    <row r="98" spans="1:9" x14ac:dyDescent="0.4">
      <c r="A98" s="57"/>
      <c r="B98" s="89"/>
      <c r="C98" s="82"/>
      <c r="D98" s="84"/>
      <c r="E98" s="84"/>
      <c r="F98" s="84"/>
      <c r="G98" s="84"/>
      <c r="H98" s="84"/>
      <c r="I98" s="84"/>
    </row>
    <row r="99" spans="1:9" x14ac:dyDescent="0.4">
      <c r="A99" s="57"/>
      <c r="B99" s="89"/>
      <c r="C99" s="82"/>
      <c r="D99" s="84"/>
      <c r="E99" s="84"/>
      <c r="F99" s="84"/>
      <c r="G99" s="84"/>
      <c r="H99" s="84"/>
      <c r="I99" s="84"/>
    </row>
    <row r="100" spans="1:9" ht="21.75" customHeight="1" x14ac:dyDescent="0.4">
      <c r="A100" s="57"/>
      <c r="B100" s="89"/>
      <c r="C100" s="82"/>
      <c r="D100" s="83"/>
      <c r="E100" s="83"/>
      <c r="F100" s="83"/>
      <c r="G100" s="83"/>
      <c r="H100" s="83"/>
      <c r="I100" s="83"/>
    </row>
    <row r="101" spans="1:9" x14ac:dyDescent="0.4">
      <c r="A101" s="57"/>
      <c r="B101" s="89"/>
      <c r="C101" s="82"/>
      <c r="D101" s="83"/>
      <c r="E101" s="83"/>
      <c r="F101" s="83"/>
      <c r="G101" s="83"/>
      <c r="H101" s="83"/>
      <c r="I101" s="83"/>
    </row>
    <row r="102" spans="1:9" x14ac:dyDescent="0.4">
      <c r="A102" s="57"/>
      <c r="B102" s="86"/>
      <c r="C102" s="82"/>
      <c r="D102" s="86"/>
      <c r="E102" s="86"/>
      <c r="F102" s="86"/>
      <c r="G102" s="86"/>
      <c r="H102" s="86"/>
      <c r="I102" s="86"/>
    </row>
    <row r="103" spans="1:9" x14ac:dyDescent="0.4">
      <c r="A103" s="57"/>
      <c r="B103" s="88"/>
      <c r="C103" s="82"/>
      <c r="D103" s="84"/>
      <c r="E103" s="84"/>
      <c r="F103" s="84"/>
      <c r="G103" s="84"/>
      <c r="H103" s="84"/>
      <c r="I103" s="84"/>
    </row>
    <row r="104" spans="1:9" x14ac:dyDescent="0.4">
      <c r="A104" s="57"/>
      <c r="B104" s="88"/>
      <c r="C104" s="82"/>
      <c r="D104" s="84"/>
      <c r="E104" s="84"/>
      <c r="F104" s="84"/>
      <c r="G104" s="84"/>
      <c r="H104" s="84"/>
      <c r="I104" s="84"/>
    </row>
    <row r="105" spans="1:9" ht="21.75" customHeight="1" x14ac:dyDescent="0.4">
      <c r="A105" s="57"/>
      <c r="B105" s="88"/>
      <c r="C105" s="82"/>
      <c r="D105" s="83"/>
      <c r="E105" s="83"/>
      <c r="F105" s="83"/>
      <c r="G105" s="83"/>
      <c r="H105" s="83"/>
      <c r="I105" s="83"/>
    </row>
    <row r="106" spans="1:9" x14ac:dyDescent="0.4">
      <c r="A106" s="57"/>
      <c r="B106" s="88"/>
      <c r="C106" s="82"/>
      <c r="D106" s="83"/>
      <c r="E106" s="83"/>
      <c r="F106" s="83"/>
      <c r="G106" s="83"/>
      <c r="H106" s="83"/>
      <c r="I106" s="83"/>
    </row>
    <row r="107" spans="1:9" x14ac:dyDescent="0.4">
      <c r="A107" s="57"/>
      <c r="B107" s="89"/>
      <c r="C107" s="82"/>
      <c r="D107" s="84"/>
      <c r="E107" s="84"/>
      <c r="F107" s="84"/>
      <c r="G107" s="84"/>
      <c r="H107" s="84"/>
      <c r="I107" s="84"/>
    </row>
    <row r="108" spans="1:9" x14ac:dyDescent="0.4">
      <c r="A108" s="57"/>
      <c r="B108" s="89"/>
      <c r="C108" s="82"/>
      <c r="D108" s="84"/>
      <c r="E108" s="84"/>
      <c r="F108" s="84"/>
      <c r="G108" s="84"/>
      <c r="H108" s="84"/>
      <c r="I108" s="84"/>
    </row>
    <row r="109" spans="1:9" ht="21.75" customHeight="1" x14ac:dyDescent="0.4">
      <c r="A109" s="57"/>
      <c r="B109" s="89"/>
      <c r="C109" s="82"/>
      <c r="D109" s="83"/>
      <c r="E109" s="83"/>
      <c r="F109" s="83"/>
      <c r="G109" s="83"/>
      <c r="H109" s="83"/>
      <c r="I109" s="83"/>
    </row>
    <row r="110" spans="1:9" x14ac:dyDescent="0.4">
      <c r="A110" s="57"/>
      <c r="B110" s="89"/>
      <c r="C110" s="82"/>
      <c r="D110" s="83"/>
      <c r="E110" s="83"/>
      <c r="F110" s="83"/>
      <c r="G110" s="83"/>
      <c r="H110" s="83"/>
      <c r="I110" s="83"/>
    </row>
    <row r="111" spans="1:9" x14ac:dyDescent="0.4">
      <c r="A111" s="57"/>
      <c r="B111" s="89"/>
      <c r="C111" s="82"/>
      <c r="D111" s="84"/>
      <c r="E111" s="84"/>
      <c r="F111" s="84"/>
      <c r="G111" s="84"/>
      <c r="H111" s="84"/>
      <c r="I111" s="84"/>
    </row>
    <row r="112" spans="1:9" x14ac:dyDescent="0.4">
      <c r="A112" s="57"/>
      <c r="B112" s="89"/>
      <c r="C112" s="82"/>
      <c r="D112" s="84"/>
      <c r="E112" s="84"/>
      <c r="F112" s="84"/>
      <c r="G112" s="84"/>
      <c r="H112" s="84"/>
      <c r="I112" s="84"/>
    </row>
    <row r="113" spans="1:9" ht="21.75" customHeight="1" x14ac:dyDescent="0.4">
      <c r="A113" s="57"/>
      <c r="B113" s="89"/>
      <c r="C113" s="82"/>
      <c r="D113" s="83"/>
      <c r="E113" s="83"/>
      <c r="F113" s="83"/>
      <c r="G113" s="83"/>
      <c r="H113" s="83"/>
      <c r="I113" s="83"/>
    </row>
    <row r="114" spans="1:9" x14ac:dyDescent="0.4">
      <c r="A114" s="57"/>
      <c r="B114" s="89"/>
      <c r="C114" s="82"/>
      <c r="D114" s="83"/>
      <c r="E114" s="83"/>
      <c r="F114" s="83"/>
      <c r="G114" s="83"/>
      <c r="H114" s="83"/>
      <c r="I114" s="83"/>
    </row>
    <row r="115" spans="1:9" x14ac:dyDescent="0.4">
      <c r="A115" s="57"/>
      <c r="B115" s="81"/>
      <c r="C115" s="82"/>
      <c r="D115" s="84"/>
      <c r="E115" s="84"/>
      <c r="F115" s="84"/>
      <c r="G115" s="84"/>
      <c r="H115" s="84"/>
      <c r="I115" s="84"/>
    </row>
    <row r="116" spans="1:9" x14ac:dyDescent="0.4">
      <c r="A116" s="57"/>
      <c r="B116" s="81"/>
      <c r="C116" s="82"/>
      <c r="D116" s="84"/>
      <c r="E116" s="84"/>
      <c r="F116" s="84"/>
      <c r="G116" s="84"/>
      <c r="H116" s="84"/>
      <c r="I116" s="84"/>
    </row>
    <row r="117" spans="1:9" ht="21.75" customHeight="1" x14ac:dyDescent="0.4">
      <c r="A117" s="57"/>
      <c r="B117" s="81"/>
      <c r="C117" s="82"/>
      <c r="D117" s="83"/>
      <c r="E117" s="83"/>
      <c r="F117" s="83"/>
      <c r="G117" s="83"/>
      <c r="H117" s="83"/>
      <c r="I117" s="83"/>
    </row>
    <row r="118" spans="1:9" x14ac:dyDescent="0.4">
      <c r="A118" s="57"/>
      <c r="B118" s="81"/>
      <c r="C118" s="82"/>
      <c r="D118" s="83"/>
      <c r="E118" s="83"/>
      <c r="F118" s="83"/>
      <c r="G118" s="83"/>
      <c r="H118" s="83"/>
      <c r="I118" s="83"/>
    </row>
    <row r="119" spans="1:9" x14ac:dyDescent="0.4">
      <c r="A119" s="57"/>
      <c r="B119" s="89"/>
      <c r="C119" s="82"/>
      <c r="D119" s="84"/>
      <c r="E119" s="84"/>
      <c r="F119" s="84"/>
      <c r="G119" s="84"/>
      <c r="H119" s="84"/>
      <c r="I119" s="84"/>
    </row>
    <row r="120" spans="1:9" x14ac:dyDescent="0.4">
      <c r="A120" s="57"/>
      <c r="B120" s="89"/>
      <c r="C120" s="82"/>
      <c r="D120" s="84"/>
      <c r="E120" s="84"/>
      <c r="F120" s="84"/>
      <c r="G120" s="84"/>
      <c r="H120" s="84"/>
      <c r="I120" s="84"/>
    </row>
    <row r="121" spans="1:9" ht="21.75" customHeight="1" x14ac:dyDescent="0.4">
      <c r="A121" s="57"/>
      <c r="B121" s="89"/>
      <c r="C121" s="82"/>
      <c r="D121" s="83"/>
      <c r="E121" s="83"/>
      <c r="F121" s="83"/>
      <c r="G121" s="83"/>
      <c r="H121" s="83"/>
      <c r="I121" s="83"/>
    </row>
    <row r="122" spans="1:9" x14ac:dyDescent="0.4">
      <c r="A122" s="57"/>
      <c r="B122" s="89"/>
      <c r="C122" s="82"/>
      <c r="D122" s="83"/>
      <c r="E122" s="83"/>
      <c r="F122" s="83"/>
      <c r="G122" s="83"/>
      <c r="H122" s="83"/>
      <c r="I122" s="83"/>
    </row>
    <row r="123" spans="1:9" x14ac:dyDescent="0.4">
      <c r="A123" s="57"/>
      <c r="B123" s="89"/>
      <c r="C123" s="82"/>
      <c r="D123" s="84"/>
      <c r="E123" s="84"/>
      <c r="F123" s="84"/>
      <c r="G123" s="84"/>
      <c r="H123" s="84"/>
      <c r="I123" s="84"/>
    </row>
    <row r="124" spans="1:9" x14ac:dyDescent="0.4">
      <c r="A124" s="57"/>
      <c r="B124" s="89"/>
      <c r="C124" s="82"/>
      <c r="D124" s="84"/>
      <c r="E124" s="84"/>
      <c r="F124" s="84"/>
      <c r="G124" s="84"/>
      <c r="H124" s="84"/>
      <c r="I124" s="84"/>
    </row>
    <row r="125" spans="1:9" ht="21.75" customHeight="1" x14ac:dyDescent="0.4">
      <c r="A125" s="57"/>
      <c r="B125" s="89"/>
      <c r="C125" s="82"/>
      <c r="D125" s="83"/>
      <c r="E125" s="83"/>
      <c r="F125" s="83"/>
      <c r="G125" s="83"/>
      <c r="H125" s="83"/>
      <c r="I125" s="83"/>
    </row>
    <row r="126" spans="1:9" x14ac:dyDescent="0.4">
      <c r="A126" s="57"/>
      <c r="B126" s="89"/>
      <c r="C126" s="82"/>
      <c r="D126" s="83"/>
      <c r="E126" s="83"/>
      <c r="F126" s="83"/>
      <c r="G126" s="83"/>
      <c r="H126" s="83"/>
      <c r="I126" s="83"/>
    </row>
    <row r="127" spans="1:9" x14ac:dyDescent="0.4">
      <c r="A127" s="86"/>
      <c r="B127" s="90"/>
      <c r="C127" s="82"/>
      <c r="D127" s="90"/>
      <c r="E127" s="90"/>
      <c r="F127" s="90"/>
      <c r="G127" s="90"/>
      <c r="H127" s="90"/>
      <c r="I127" s="90"/>
    </row>
    <row r="128" spans="1:9" ht="21.75" customHeight="1" x14ac:dyDescent="0.4">
      <c r="B128" s="89"/>
      <c r="C128" s="82"/>
      <c r="D128" s="83"/>
      <c r="E128" s="83"/>
      <c r="F128" s="83"/>
      <c r="G128" s="83"/>
      <c r="H128" s="83"/>
      <c r="I128" s="83"/>
    </row>
    <row r="129" spans="2:9" x14ac:dyDescent="0.4">
      <c r="B129" s="89"/>
      <c r="C129" s="82"/>
      <c r="D129" s="83"/>
      <c r="E129" s="83"/>
      <c r="F129" s="83"/>
      <c r="G129" s="83"/>
      <c r="H129" s="83"/>
      <c r="I129" s="83"/>
    </row>
    <row r="130" spans="2:9" ht="21.75" customHeight="1" x14ac:dyDescent="0.4">
      <c r="B130" s="89"/>
      <c r="C130" s="82"/>
      <c r="D130" s="83"/>
      <c r="E130" s="83"/>
      <c r="F130" s="83"/>
      <c r="G130" s="83"/>
      <c r="H130" s="83"/>
      <c r="I130" s="83"/>
    </row>
    <row r="131" spans="2:9" x14ac:dyDescent="0.4">
      <c r="B131" s="89"/>
      <c r="C131" s="82"/>
      <c r="D131" s="83"/>
      <c r="E131" s="83"/>
      <c r="F131" s="83"/>
      <c r="G131" s="83"/>
      <c r="H131" s="83"/>
      <c r="I131" s="83"/>
    </row>
    <row r="132" spans="2:9" x14ac:dyDescent="0.4">
      <c r="B132" s="86"/>
      <c r="C132" s="82"/>
      <c r="D132" s="86"/>
      <c r="E132" s="86"/>
      <c r="F132" s="86"/>
      <c r="G132" s="86"/>
      <c r="H132" s="86"/>
      <c r="I132" s="86"/>
    </row>
    <row r="133" spans="2:9" x14ac:dyDescent="0.4">
      <c r="B133" s="89"/>
      <c r="C133" s="82"/>
      <c r="D133" s="83"/>
      <c r="E133" s="83"/>
      <c r="F133" s="83"/>
      <c r="G133" s="83"/>
      <c r="H133" s="83"/>
      <c r="I133" s="83"/>
    </row>
    <row r="134" spans="2:9" x14ac:dyDescent="0.4">
      <c r="B134" s="89"/>
      <c r="C134" s="82"/>
      <c r="D134" s="83"/>
      <c r="E134" s="83"/>
      <c r="F134" s="83"/>
      <c r="G134" s="83"/>
      <c r="H134" s="83"/>
      <c r="I134" s="83"/>
    </row>
    <row r="135" spans="2:9" x14ac:dyDescent="0.4">
      <c r="B135" s="89"/>
      <c r="C135" s="82"/>
      <c r="D135" s="91"/>
      <c r="E135" s="91"/>
      <c r="F135" s="91"/>
      <c r="G135" s="91"/>
      <c r="H135" s="91"/>
      <c r="I135" s="91"/>
    </row>
    <row r="206" spans="1:1" x14ac:dyDescent="0.4">
      <c r="A206" s="57"/>
    </row>
    <row r="207" spans="1:1" x14ac:dyDescent="0.4">
      <c r="A207" s="57"/>
    </row>
    <row r="208" spans="1:1" x14ac:dyDescent="0.4">
      <c r="A208" s="57"/>
    </row>
    <row r="209" spans="1:1" x14ac:dyDescent="0.4">
      <c r="A209" s="57"/>
    </row>
    <row r="210" spans="1:1" x14ac:dyDescent="0.4">
      <c r="A210" s="57"/>
    </row>
    <row r="211" spans="1:1" x14ac:dyDescent="0.4">
      <c r="A211" s="57"/>
    </row>
    <row r="212" spans="1:1" x14ac:dyDescent="0.4">
      <c r="A212" s="57"/>
    </row>
    <row r="213" spans="1:1" x14ac:dyDescent="0.4">
      <c r="A213" s="57"/>
    </row>
    <row r="214" spans="1:1" x14ac:dyDescent="0.4">
      <c r="A214" s="57"/>
    </row>
    <row r="215" spans="1:1" x14ac:dyDescent="0.4">
      <c r="A215" s="57"/>
    </row>
    <row r="216" spans="1:1" x14ac:dyDescent="0.4">
      <c r="A216" s="57"/>
    </row>
    <row r="217" spans="1:1" x14ac:dyDescent="0.4">
      <c r="A217" s="57"/>
    </row>
    <row r="218" spans="1:1" x14ac:dyDescent="0.4">
      <c r="A218" s="57"/>
    </row>
    <row r="219" spans="1:1" x14ac:dyDescent="0.4">
      <c r="A219" s="57"/>
    </row>
    <row r="220" spans="1:1" x14ac:dyDescent="0.4">
      <c r="A220" s="57"/>
    </row>
    <row r="221" spans="1:1" x14ac:dyDescent="0.4">
      <c r="A221" s="57"/>
    </row>
    <row r="222" spans="1:1" x14ac:dyDescent="0.4">
      <c r="A222" s="57"/>
    </row>
    <row r="223" spans="1:1" x14ac:dyDescent="0.4">
      <c r="A223" s="57"/>
    </row>
    <row r="224" spans="1:1" x14ac:dyDescent="0.4">
      <c r="A224" s="57"/>
    </row>
    <row r="225" spans="1:1" x14ac:dyDescent="0.4">
      <c r="A225" s="57"/>
    </row>
    <row r="226" spans="1:1" x14ac:dyDescent="0.4">
      <c r="A226" s="57"/>
    </row>
    <row r="227" spans="1:1" x14ac:dyDescent="0.4">
      <c r="A227" s="57"/>
    </row>
    <row r="228" spans="1:1" x14ac:dyDescent="0.4">
      <c r="A228" s="57"/>
    </row>
    <row r="229" spans="1:1" x14ac:dyDescent="0.4">
      <c r="A229" s="57"/>
    </row>
    <row r="230" spans="1:1" x14ac:dyDescent="0.4">
      <c r="A230" s="57"/>
    </row>
    <row r="231" spans="1:1" x14ac:dyDescent="0.4">
      <c r="A231" s="57"/>
    </row>
    <row r="232" spans="1:1" x14ac:dyDescent="0.4">
      <c r="A232" s="57"/>
    </row>
    <row r="233" spans="1:1" x14ac:dyDescent="0.4">
      <c r="A233" s="57"/>
    </row>
    <row r="234" spans="1:1" x14ac:dyDescent="0.4">
      <c r="A234" s="57"/>
    </row>
    <row r="235" spans="1:1" x14ac:dyDescent="0.4">
      <c r="A235" s="57"/>
    </row>
    <row r="236" spans="1:1" x14ac:dyDescent="0.4">
      <c r="A236" s="57"/>
    </row>
    <row r="237" spans="1:1" x14ac:dyDescent="0.4">
      <c r="A237" s="57"/>
    </row>
    <row r="238" spans="1:1" x14ac:dyDescent="0.4">
      <c r="A238" s="57"/>
    </row>
    <row r="239" spans="1:1" x14ac:dyDescent="0.4">
      <c r="A239" s="57"/>
    </row>
    <row r="240" spans="1:1" x14ac:dyDescent="0.4">
      <c r="A240" s="57"/>
    </row>
    <row r="241" spans="1:3" x14ac:dyDescent="0.4">
      <c r="A241" s="57"/>
    </row>
    <row r="242" spans="1:3" x14ac:dyDescent="0.4">
      <c r="A242" s="57"/>
    </row>
    <row r="243" spans="1:3" x14ac:dyDescent="0.4">
      <c r="A243" s="57"/>
    </row>
    <row r="244" spans="1:3" x14ac:dyDescent="0.4">
      <c r="A244" s="57"/>
    </row>
    <row r="245" spans="1:3" x14ac:dyDescent="0.4">
      <c r="A245" s="57"/>
    </row>
    <row r="246" spans="1:3" x14ac:dyDescent="0.4">
      <c r="A246" s="57"/>
    </row>
    <row r="247" spans="1:3" x14ac:dyDescent="0.4">
      <c r="A247" s="57"/>
    </row>
    <row r="248" spans="1:3" x14ac:dyDescent="0.4">
      <c r="A248" s="57"/>
    </row>
    <row r="249" spans="1:3" x14ac:dyDescent="0.4">
      <c r="A249" s="57"/>
    </row>
    <row r="250" spans="1:3" x14ac:dyDescent="0.4">
      <c r="A250" s="57"/>
    </row>
    <row r="251" spans="1:3" x14ac:dyDescent="0.4">
      <c r="A251" s="57"/>
    </row>
    <row r="252" spans="1:3" x14ac:dyDescent="0.4">
      <c r="A252" s="57"/>
    </row>
    <row r="253" spans="1:3" x14ac:dyDescent="0.4">
      <c r="A253" s="57"/>
      <c r="B253" s="4"/>
      <c r="C253" s="4"/>
    </row>
    <row r="254" spans="1:3" x14ac:dyDescent="0.4">
      <c r="A254" s="57"/>
      <c r="B254" s="4"/>
      <c r="C254" s="4"/>
    </row>
    <row r="255" spans="1:3" x14ac:dyDescent="0.4">
      <c r="A255" s="57"/>
      <c r="B255" s="4"/>
      <c r="C255" s="4"/>
    </row>
    <row r="256" spans="1:3" x14ac:dyDescent="0.4">
      <c r="A256" s="57"/>
      <c r="B256" s="4"/>
      <c r="C256" s="4"/>
    </row>
    <row r="257" spans="1:3" x14ac:dyDescent="0.4">
      <c r="A257" s="57"/>
      <c r="B257" s="4"/>
      <c r="C257" s="4"/>
    </row>
    <row r="258" spans="1:3" x14ac:dyDescent="0.4">
      <c r="A258" s="57"/>
      <c r="B258" s="4"/>
      <c r="C258" s="4"/>
    </row>
    <row r="259" spans="1:3" x14ac:dyDescent="0.4">
      <c r="A259" s="57"/>
      <c r="B259" s="4"/>
      <c r="C259" s="4"/>
    </row>
    <row r="260" spans="1:3" x14ac:dyDescent="0.4">
      <c r="A260" s="57"/>
      <c r="B260" s="4"/>
      <c r="C260" s="4"/>
    </row>
    <row r="261" spans="1:3" x14ac:dyDescent="0.4">
      <c r="A261" s="57"/>
      <c r="B261" s="4"/>
      <c r="C261" s="4"/>
    </row>
    <row r="262" spans="1:3" x14ac:dyDescent="0.4">
      <c r="A262" s="57"/>
      <c r="B262" s="4"/>
      <c r="C262" s="4"/>
    </row>
    <row r="263" spans="1:3" x14ac:dyDescent="0.4">
      <c r="A263" s="57"/>
      <c r="B263" s="4"/>
      <c r="C263" s="4"/>
    </row>
    <row r="264" spans="1:3" x14ac:dyDescent="0.4">
      <c r="A264" s="57"/>
      <c r="B264" s="4"/>
      <c r="C264" s="4"/>
    </row>
    <row r="265" spans="1:3" x14ac:dyDescent="0.4">
      <c r="A265" s="57"/>
      <c r="B265" s="4"/>
      <c r="C265" s="4"/>
    </row>
    <row r="266" spans="1:3" x14ac:dyDescent="0.4">
      <c r="A266" s="57"/>
      <c r="B266" s="4"/>
      <c r="C266" s="4"/>
    </row>
    <row r="267" spans="1:3" x14ac:dyDescent="0.4">
      <c r="A267" s="57"/>
      <c r="B267" s="4"/>
      <c r="C267" s="4"/>
    </row>
    <row r="268" spans="1:3" x14ac:dyDescent="0.4">
      <c r="A268" s="57"/>
      <c r="B268" s="4"/>
      <c r="C268" s="4"/>
    </row>
    <row r="269" spans="1:3" x14ac:dyDescent="0.4">
      <c r="A269" s="57"/>
      <c r="B269" s="4"/>
      <c r="C269" s="4"/>
    </row>
    <row r="270" spans="1:3" x14ac:dyDescent="0.4">
      <c r="A270" s="57"/>
      <c r="B270" s="4"/>
      <c r="C270" s="4"/>
    </row>
    <row r="271" spans="1:3" x14ac:dyDescent="0.4">
      <c r="A271" s="57"/>
      <c r="B271" s="4"/>
      <c r="C271" s="4"/>
    </row>
    <row r="272" spans="1:3" x14ac:dyDescent="0.4">
      <c r="A272" s="57"/>
      <c r="B272" s="4"/>
      <c r="C272" s="4"/>
    </row>
    <row r="273" spans="1:3" x14ac:dyDescent="0.4">
      <c r="A273" s="57"/>
      <c r="B273" s="4"/>
      <c r="C273" s="4"/>
    </row>
    <row r="274" spans="1:3" x14ac:dyDescent="0.4">
      <c r="A274" s="57"/>
      <c r="B274" s="4"/>
      <c r="C274" s="4"/>
    </row>
    <row r="275" spans="1:3" x14ac:dyDescent="0.4">
      <c r="A275" s="57"/>
      <c r="B275" s="4"/>
      <c r="C275" s="4"/>
    </row>
    <row r="276" spans="1:3" x14ac:dyDescent="0.4">
      <c r="A276" s="57"/>
      <c r="B276" s="4"/>
      <c r="C276" s="4"/>
    </row>
    <row r="277" spans="1:3" x14ac:dyDescent="0.4">
      <c r="A277" s="57"/>
      <c r="B277" s="4"/>
      <c r="C277" s="4"/>
    </row>
    <row r="278" spans="1:3" x14ac:dyDescent="0.4">
      <c r="A278" s="57"/>
      <c r="B278" s="4"/>
      <c r="C278" s="4"/>
    </row>
    <row r="279" spans="1:3" x14ac:dyDescent="0.4">
      <c r="A279" s="57"/>
      <c r="B279" s="4"/>
      <c r="C279" s="4"/>
    </row>
    <row r="280" spans="1:3" x14ac:dyDescent="0.4">
      <c r="A280" s="57"/>
      <c r="B280" s="4"/>
      <c r="C280" s="4"/>
    </row>
    <row r="281" spans="1:3" x14ac:dyDescent="0.4">
      <c r="A281" s="57"/>
      <c r="B281" s="4"/>
      <c r="C281" s="4"/>
    </row>
    <row r="282" spans="1:3" x14ac:dyDescent="0.4">
      <c r="A282" s="57"/>
      <c r="B282" s="4"/>
      <c r="C282" s="4"/>
    </row>
    <row r="283" spans="1:3" x14ac:dyDescent="0.4">
      <c r="A283" s="57"/>
      <c r="B283" s="4"/>
      <c r="C283" s="4"/>
    </row>
    <row r="284" spans="1:3" x14ac:dyDescent="0.4">
      <c r="A284" s="57"/>
      <c r="B284" s="4"/>
      <c r="C284" s="4"/>
    </row>
    <row r="285" spans="1:3" x14ac:dyDescent="0.4">
      <c r="A285" s="57"/>
      <c r="B285" s="4"/>
      <c r="C285" s="4"/>
    </row>
    <row r="286" spans="1:3" x14ac:dyDescent="0.4">
      <c r="A286" s="57"/>
      <c r="B286" s="4"/>
      <c r="C286" s="4"/>
    </row>
    <row r="287" spans="1:3" x14ac:dyDescent="0.4">
      <c r="A287" s="57"/>
      <c r="B287" s="4"/>
      <c r="C287" s="4"/>
    </row>
    <row r="288" spans="1:3" x14ac:dyDescent="0.4">
      <c r="A288" s="57"/>
      <c r="B288" s="4"/>
      <c r="C288" s="4"/>
    </row>
    <row r="289" spans="1:3" x14ac:dyDescent="0.4">
      <c r="A289" s="57"/>
      <c r="B289" s="4"/>
      <c r="C289" s="4"/>
    </row>
    <row r="290" spans="1:3" x14ac:dyDescent="0.4">
      <c r="A290" s="57"/>
    </row>
    <row r="291" spans="1:3" x14ac:dyDescent="0.4">
      <c r="A291" s="57"/>
    </row>
    <row r="292" spans="1:3" x14ac:dyDescent="0.4">
      <c r="A292" s="57"/>
    </row>
    <row r="293" spans="1:3" x14ac:dyDescent="0.4">
      <c r="A293" s="57"/>
    </row>
    <row r="294" spans="1:3" x14ac:dyDescent="0.4">
      <c r="A294" s="57"/>
    </row>
    <row r="295" spans="1:3" x14ac:dyDescent="0.4">
      <c r="A295" s="57"/>
    </row>
    <row r="296" spans="1:3" x14ac:dyDescent="0.4">
      <c r="A296" s="57"/>
    </row>
    <row r="297" spans="1:3" x14ac:dyDescent="0.4">
      <c r="A297" s="57"/>
    </row>
    <row r="298" spans="1:3" x14ac:dyDescent="0.4">
      <c r="A298" s="57"/>
    </row>
    <row r="299" spans="1:3" x14ac:dyDescent="0.4">
      <c r="A299" s="57"/>
    </row>
    <row r="300" spans="1:3" x14ac:dyDescent="0.4">
      <c r="A300" s="57"/>
    </row>
    <row r="301" spans="1:3" x14ac:dyDescent="0.4">
      <c r="A301" s="57"/>
    </row>
    <row r="302" spans="1:3" x14ac:dyDescent="0.4">
      <c r="A302" s="57"/>
    </row>
    <row r="303" spans="1:3" x14ac:dyDescent="0.4">
      <c r="A303" s="57"/>
    </row>
    <row r="304" spans="1:3" x14ac:dyDescent="0.4">
      <c r="A304" s="57"/>
    </row>
    <row r="305" spans="1:1" x14ac:dyDescent="0.4">
      <c r="A305" s="57"/>
    </row>
    <row r="306" spans="1:1" x14ac:dyDescent="0.4">
      <c r="A306" s="57"/>
    </row>
    <row r="307" spans="1:1" x14ac:dyDescent="0.4">
      <c r="A307" s="57"/>
    </row>
    <row r="308" spans="1:1" x14ac:dyDescent="0.4">
      <c r="A308" s="57"/>
    </row>
    <row r="309" spans="1:1" x14ac:dyDescent="0.4">
      <c r="A309" s="57"/>
    </row>
    <row r="310" spans="1:1" x14ac:dyDescent="0.4">
      <c r="A310" s="57"/>
    </row>
    <row r="311" spans="1:1" x14ac:dyDescent="0.4">
      <c r="A311" s="57"/>
    </row>
    <row r="312" spans="1:1" x14ac:dyDescent="0.4">
      <c r="A312" s="57"/>
    </row>
    <row r="313" spans="1:1" x14ac:dyDescent="0.4">
      <c r="A313" s="57"/>
    </row>
    <row r="314" spans="1:1" x14ac:dyDescent="0.4">
      <c r="A314" s="57"/>
    </row>
    <row r="315" spans="1:1" x14ac:dyDescent="0.4">
      <c r="A315" s="57"/>
    </row>
    <row r="316" spans="1:1" x14ac:dyDescent="0.4">
      <c r="A316" s="92"/>
    </row>
    <row r="317" spans="1:1" x14ac:dyDescent="0.4">
      <c r="A317" s="92"/>
    </row>
    <row r="318" spans="1:1" x14ac:dyDescent="0.4">
      <c r="A318" s="92"/>
    </row>
    <row r="319" spans="1:1" x14ac:dyDescent="0.4">
      <c r="A319" s="92"/>
    </row>
    <row r="320" spans="1:1" x14ac:dyDescent="0.4">
      <c r="A320" s="92"/>
    </row>
    <row r="321" spans="1:1" x14ac:dyDescent="0.4">
      <c r="A321" s="92"/>
    </row>
    <row r="322" spans="1:1" x14ac:dyDescent="0.4">
      <c r="A322" s="92"/>
    </row>
    <row r="323" spans="1:1" x14ac:dyDescent="0.4">
      <c r="A323" s="92"/>
    </row>
    <row r="324" spans="1:1" x14ac:dyDescent="0.4">
      <c r="A324" s="92"/>
    </row>
    <row r="325" spans="1:1" x14ac:dyDescent="0.4">
      <c r="A325" s="92"/>
    </row>
    <row r="326" spans="1:1" x14ac:dyDescent="0.4">
      <c r="A326" s="92"/>
    </row>
    <row r="327" spans="1:1" x14ac:dyDescent="0.4">
      <c r="A327" s="92"/>
    </row>
    <row r="328" spans="1:1" x14ac:dyDescent="0.4">
      <c r="A328" s="92"/>
    </row>
    <row r="329" spans="1:1" x14ac:dyDescent="0.4">
      <c r="A329" s="92"/>
    </row>
    <row r="330" spans="1:1" x14ac:dyDescent="0.4">
      <c r="A330" s="92"/>
    </row>
    <row r="331" spans="1:1" x14ac:dyDescent="0.4">
      <c r="A331" s="92"/>
    </row>
    <row r="332" spans="1:1" x14ac:dyDescent="0.4">
      <c r="A332" s="92"/>
    </row>
    <row r="333" spans="1:1" x14ac:dyDescent="0.4">
      <c r="A333" s="92"/>
    </row>
    <row r="334" spans="1:1" x14ac:dyDescent="0.4">
      <c r="A334" s="92"/>
    </row>
    <row r="335" spans="1:1" x14ac:dyDescent="0.4">
      <c r="A335" s="92"/>
    </row>
    <row r="336" spans="1:1" x14ac:dyDescent="0.4">
      <c r="A336" s="92"/>
    </row>
    <row r="337" spans="1:1" x14ac:dyDescent="0.4">
      <c r="A337" s="92"/>
    </row>
    <row r="338" spans="1:1" x14ac:dyDescent="0.4">
      <c r="A338" s="92"/>
    </row>
    <row r="339" spans="1:1" x14ac:dyDescent="0.4">
      <c r="A339" s="92"/>
    </row>
    <row r="340" spans="1:1" x14ac:dyDescent="0.4">
      <c r="A340" s="92"/>
    </row>
    <row r="341" spans="1:1" x14ac:dyDescent="0.4">
      <c r="A341" s="92"/>
    </row>
  </sheetData>
  <sheetProtection algorithmName="SHA-512" hashValue="N59MNDByuV98A/EiMnmYGQHA1GHkZ8lFAUBAUpT1Rtzl4i8i0bA4wuKRT7Iln52A8uxSoMufJw3sl9LETvi2mQ==" saltValue="KWnCEoVv/om3kC53ufEi6Q==" spinCount="100000" sheet="1" objects="1" scenarios="1"/>
  <mergeCells count="15">
    <mergeCell ref="A46:H46"/>
    <mergeCell ref="A45:H45"/>
    <mergeCell ref="A47:H47"/>
    <mergeCell ref="A4:J4"/>
    <mergeCell ref="A44:H44"/>
    <mergeCell ref="A6:H6"/>
    <mergeCell ref="A30:H30"/>
    <mergeCell ref="A31:A32"/>
    <mergeCell ref="B31:B32"/>
    <mergeCell ref="A33:A34"/>
    <mergeCell ref="B33:B34"/>
    <mergeCell ref="A35:A36"/>
    <mergeCell ref="B35:B36"/>
    <mergeCell ref="A38:A39"/>
    <mergeCell ref="B38:B39"/>
  </mergeCells>
  <printOptions horizontalCentered="1"/>
  <pageMargins left="0.70866141732283472" right="0.70866141732283472" top="0.39370078740157483" bottom="0.39370078740157483" header="0.31496062992125984" footer="0.31496062992125984"/>
  <pageSetup paperSize="9" scale="54" fitToHeight="0" orientation="landscape" r:id="rId1"/>
  <headerFooter>
    <oddFooter>&amp;L&amp;F&amp;R&amp;P</oddFooter>
  </headerFooter>
  <rowBreaks count="2" manualBreakCount="2">
    <brk id="29" max="9" man="1"/>
    <brk id="4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2AB9-0457-4F51-ABB2-730C929CC89C}">
  <sheetPr codeName="Sheet6">
    <tabColor rgb="FF92D050"/>
    <pageSetUpPr fitToPage="1"/>
  </sheetPr>
  <dimension ref="A1:T56"/>
  <sheetViews>
    <sheetView showGridLines="0" zoomScale="111" zoomScaleNormal="111" zoomScaleSheetLayoutView="130" workbookViewId="0">
      <pane ySplit="5" topLeftCell="A20" activePane="bottomLeft" state="frozen"/>
      <selection activeCell="E10" sqref="E10"/>
      <selection pane="bottomLeft"/>
    </sheetView>
  </sheetViews>
  <sheetFormatPr defaultColWidth="9" defaultRowHeight="20.25" x14ac:dyDescent="0.4"/>
  <cols>
    <col min="1" max="1" width="7.5" style="4" customWidth="1"/>
    <col min="2" max="2" width="41.5" style="4" customWidth="1"/>
    <col min="3" max="3" width="20.375" style="4" customWidth="1"/>
    <col min="4" max="4" width="12.75" style="4" hidden="1" customWidth="1"/>
    <col min="5" max="8" width="12.75" style="4" customWidth="1"/>
    <col min="9" max="9" width="12.75" style="4" hidden="1" customWidth="1"/>
    <col min="10" max="10" width="9.625" style="188" bestFit="1" customWidth="1"/>
    <col min="11" max="16384" width="9" style="4"/>
  </cols>
  <sheetData>
    <row r="1" spans="1:20" x14ac:dyDescent="0.4">
      <c r="A1" s="1"/>
      <c r="B1" s="2"/>
      <c r="C1" s="3"/>
      <c r="D1" s="1"/>
      <c r="E1" s="1"/>
      <c r="F1" s="1"/>
      <c r="G1" s="1"/>
      <c r="H1" s="1"/>
      <c r="I1" s="1"/>
      <c r="J1" s="186"/>
      <c r="K1" s="1"/>
      <c r="L1" s="1"/>
      <c r="M1" s="1"/>
      <c r="N1" s="1"/>
      <c r="O1" s="1"/>
      <c r="P1" s="1"/>
      <c r="Q1" s="1"/>
      <c r="R1" s="1"/>
      <c r="S1" s="1"/>
      <c r="T1" s="1"/>
    </row>
    <row r="2" spans="1:20" x14ac:dyDescent="0.4">
      <c r="A2" s="1"/>
      <c r="B2" s="2"/>
      <c r="C2" s="3"/>
      <c r="D2" s="1"/>
      <c r="E2" s="1"/>
      <c r="F2" s="1"/>
      <c r="G2" s="1"/>
      <c r="H2" s="1"/>
      <c r="I2" s="1"/>
      <c r="J2" s="186"/>
      <c r="K2" s="1"/>
      <c r="L2" s="1"/>
      <c r="M2" s="1"/>
      <c r="N2" s="1"/>
      <c r="O2" s="1"/>
      <c r="P2" s="1"/>
      <c r="Q2" s="1"/>
      <c r="R2" s="1"/>
      <c r="S2" s="1"/>
      <c r="T2" s="1"/>
    </row>
    <row r="3" spans="1:20" x14ac:dyDescent="0.4">
      <c r="A3" s="1"/>
      <c r="B3" s="2"/>
      <c r="C3" s="3"/>
      <c r="D3" s="1"/>
      <c r="E3" s="1"/>
      <c r="F3" s="1"/>
      <c r="G3" s="1"/>
      <c r="H3" s="1"/>
      <c r="I3" s="1"/>
      <c r="J3" s="186"/>
      <c r="K3" s="1"/>
      <c r="L3" s="1"/>
      <c r="M3" s="1"/>
      <c r="N3" s="1"/>
      <c r="O3" s="1"/>
      <c r="P3" s="1"/>
      <c r="Q3" s="1"/>
      <c r="R3" s="1"/>
      <c r="S3" s="1"/>
      <c r="T3" s="1"/>
    </row>
    <row r="4" spans="1:20" ht="21" x14ac:dyDescent="0.4">
      <c r="A4" s="441" t="s">
        <v>207</v>
      </c>
      <c r="B4" s="442"/>
      <c r="C4" s="442"/>
      <c r="D4" s="442"/>
      <c r="E4" s="442"/>
      <c r="F4" s="442"/>
      <c r="G4" s="442"/>
      <c r="H4" s="442"/>
      <c r="I4" s="442"/>
      <c r="J4" s="442"/>
      <c r="K4" s="1"/>
      <c r="L4" s="1"/>
      <c r="M4" s="1"/>
      <c r="N4" s="1"/>
      <c r="O4" s="1"/>
      <c r="P4" s="1"/>
      <c r="Q4" s="1"/>
      <c r="R4" s="1"/>
      <c r="S4" s="1"/>
      <c r="T4" s="1"/>
    </row>
    <row r="5" spans="1:20" ht="21" x14ac:dyDescent="0.4">
      <c r="A5" s="93" t="s">
        <v>1</v>
      </c>
      <c r="B5" s="93" t="s">
        <v>2</v>
      </c>
      <c r="C5" s="94" t="s">
        <v>3</v>
      </c>
      <c r="D5" s="94">
        <v>2020</v>
      </c>
      <c r="E5" s="94">
        <v>2021</v>
      </c>
      <c r="F5" s="94">
        <v>2022</v>
      </c>
      <c r="G5" s="94">
        <v>2023</v>
      </c>
      <c r="H5" s="94">
        <v>2024</v>
      </c>
      <c r="I5" s="94" t="s">
        <v>17</v>
      </c>
      <c r="J5" s="204" t="s">
        <v>18</v>
      </c>
      <c r="K5" s="1"/>
      <c r="L5" s="1"/>
      <c r="M5" s="1"/>
      <c r="N5" s="1"/>
      <c r="O5" s="1"/>
      <c r="P5" s="1"/>
      <c r="Q5" s="1"/>
      <c r="R5" s="1"/>
      <c r="S5" s="1"/>
      <c r="T5" s="1"/>
    </row>
    <row r="6" spans="1:20" ht="21" x14ac:dyDescent="0.45">
      <c r="A6" s="142" t="s">
        <v>208</v>
      </c>
      <c r="B6" s="309" t="s">
        <v>209</v>
      </c>
      <c r="C6" s="142" t="s">
        <v>210</v>
      </c>
      <c r="D6" s="144">
        <f>D9-D30</f>
        <v>473052.04000000004</v>
      </c>
      <c r="E6" s="144">
        <f>E9-E30</f>
        <v>472427.49</v>
      </c>
      <c r="F6" s="144">
        <f>F9-F30+F7</f>
        <v>753965.61719999951</v>
      </c>
      <c r="G6" s="144">
        <f>G9-G30+G7</f>
        <v>810169.38640000101</v>
      </c>
      <c r="H6" s="144">
        <f>H9-H30+H7</f>
        <v>954648.90039999969</v>
      </c>
      <c r="I6" s="144">
        <f>I9-I30+I7</f>
        <v>0</v>
      </c>
      <c r="J6" s="219" t="s">
        <v>211</v>
      </c>
      <c r="K6" s="1"/>
      <c r="L6" s="1"/>
      <c r="M6" s="1"/>
      <c r="N6" s="1"/>
      <c r="O6" s="1"/>
      <c r="P6" s="1"/>
      <c r="Q6" s="1"/>
      <c r="R6" s="1"/>
      <c r="S6" s="1"/>
      <c r="T6" s="1"/>
    </row>
    <row r="7" spans="1:20" x14ac:dyDescent="0.4">
      <c r="A7" s="142" t="s">
        <v>212</v>
      </c>
      <c r="B7" s="310" t="s">
        <v>213</v>
      </c>
      <c r="C7" s="142" t="s">
        <v>210</v>
      </c>
      <c r="D7" s="218">
        <f>D19-D37</f>
        <v>11115.800000000003</v>
      </c>
      <c r="E7" s="218">
        <f>E19-E37</f>
        <v>11108.800000000003</v>
      </c>
      <c r="F7" s="218">
        <f t="shared" ref="F7:H7" si="0">F19-F37</f>
        <v>50654.280000000028</v>
      </c>
      <c r="G7" s="218">
        <f t="shared" ref="G7" si="1">G19-G37</f>
        <v>647610.38840000099</v>
      </c>
      <c r="H7" s="218">
        <f t="shared" si="0"/>
        <v>746201.94399999967</v>
      </c>
      <c r="I7" s="218">
        <f t="shared" ref="I7" si="2">I19-I37</f>
        <v>0</v>
      </c>
      <c r="J7" s="187"/>
      <c r="K7" s="1"/>
      <c r="L7" s="1"/>
      <c r="M7" s="1"/>
      <c r="N7" s="1"/>
      <c r="O7" s="1"/>
      <c r="P7" s="1"/>
      <c r="Q7" s="1"/>
      <c r="R7" s="1"/>
      <c r="S7" s="1"/>
      <c r="T7" s="1"/>
    </row>
    <row r="8" spans="1:20" x14ac:dyDescent="0.4">
      <c r="A8" s="142" t="s">
        <v>214</v>
      </c>
      <c r="B8" s="310" t="s">
        <v>215</v>
      </c>
      <c r="C8" s="142" t="s">
        <v>210</v>
      </c>
      <c r="D8" s="144">
        <f>SUM(D9,D12,D15,D18,D19)</f>
        <v>2494338.96</v>
      </c>
      <c r="E8" s="144">
        <f t="shared" ref="E8:H8" si="3">SUM(E9,E12,E15,E18,E19)</f>
        <v>2462513.42</v>
      </c>
      <c r="F8" s="144">
        <f t="shared" si="3"/>
        <v>3625977.1199999996</v>
      </c>
      <c r="G8" s="144">
        <f t="shared" ref="G8" si="4">SUM(G9,G12,G15,G18,G19)</f>
        <v>3749781.4300000006</v>
      </c>
      <c r="H8" s="144">
        <f t="shared" si="3"/>
        <v>4136754.42</v>
      </c>
      <c r="I8" s="144">
        <f t="shared" ref="I8" si="5">SUM(I9,I12,I15,I18,I19)</f>
        <v>0</v>
      </c>
      <c r="J8" s="187"/>
      <c r="K8" s="1"/>
      <c r="L8" s="1"/>
      <c r="M8" s="1"/>
      <c r="N8" s="1"/>
      <c r="O8" s="1"/>
      <c r="P8" s="1"/>
      <c r="Q8" s="1"/>
      <c r="R8" s="1"/>
      <c r="S8" s="1"/>
      <c r="T8" s="1"/>
    </row>
    <row r="9" spans="1:20" x14ac:dyDescent="0.4">
      <c r="A9" s="311"/>
      <c r="B9" s="310" t="s">
        <v>216</v>
      </c>
      <c r="C9" s="142" t="s">
        <v>210</v>
      </c>
      <c r="D9" s="144">
        <f>SUM(D11:D12,D14:D15,D17:D18)</f>
        <v>2438759.96</v>
      </c>
      <c r="E9" s="144">
        <f t="shared" ref="E9:H9" si="6">SUM(E11:E12,E14:E15,E17:E18)</f>
        <v>2406969.42</v>
      </c>
      <c r="F9" s="144">
        <f t="shared" si="6"/>
        <v>3375319.1199999996</v>
      </c>
      <c r="G9" s="144">
        <f t="shared" ref="G9" si="7">SUM(G11:G12,G14:G15,G17:G18)</f>
        <v>699845.34000000008</v>
      </c>
      <c r="H9" s="144">
        <f t="shared" si="6"/>
        <v>740295.76</v>
      </c>
      <c r="I9" s="144">
        <f t="shared" ref="I9" si="8">SUM(I11:I12,I14:I15,I17:I18)</f>
        <v>0</v>
      </c>
      <c r="J9" s="187"/>
      <c r="K9" s="1"/>
      <c r="L9" s="1"/>
      <c r="M9" s="1"/>
      <c r="N9" s="1"/>
      <c r="O9" s="1"/>
      <c r="P9" s="1"/>
      <c r="Q9" s="1"/>
      <c r="R9" s="1"/>
      <c r="S9" s="1"/>
      <c r="T9" s="1"/>
    </row>
    <row r="10" spans="1:20" x14ac:dyDescent="0.4">
      <c r="A10" s="312"/>
      <c r="B10" s="443" t="s">
        <v>217</v>
      </c>
      <c r="C10" s="443"/>
      <c r="D10" s="443"/>
      <c r="E10" s="443"/>
      <c r="F10" s="443"/>
      <c r="G10" s="443"/>
      <c r="H10" s="443"/>
      <c r="I10" s="282"/>
      <c r="J10" s="187"/>
      <c r="K10" s="1"/>
      <c r="L10" s="1"/>
      <c r="M10" s="1"/>
      <c r="N10" s="1"/>
      <c r="O10" s="1"/>
      <c r="P10" s="1"/>
      <c r="Q10" s="1"/>
      <c r="R10" s="1"/>
      <c r="S10" s="1"/>
      <c r="T10" s="1"/>
    </row>
    <row r="11" spans="1:20" x14ac:dyDescent="0.4">
      <c r="A11" s="95"/>
      <c r="B11" s="313" t="s">
        <v>218</v>
      </c>
      <c r="C11" s="41" t="s">
        <v>210</v>
      </c>
      <c r="D11" s="48">
        <v>0</v>
      </c>
      <c r="E11" s="48">
        <v>0</v>
      </c>
      <c r="F11" s="48">
        <v>4903</v>
      </c>
      <c r="G11" s="48">
        <v>3065</v>
      </c>
      <c r="H11" s="48">
        <v>32940.149999999994</v>
      </c>
      <c r="I11" s="48"/>
      <c r="J11" s="187"/>
      <c r="K11" s="1"/>
      <c r="L11" s="1"/>
      <c r="M11" s="1"/>
      <c r="N11" s="1"/>
      <c r="O11" s="1"/>
      <c r="P11" s="1"/>
      <c r="Q11" s="1"/>
      <c r="R11" s="1"/>
      <c r="S11" s="1"/>
      <c r="T11" s="1"/>
    </row>
    <row r="12" spans="1:20" x14ac:dyDescent="0.4">
      <c r="A12" s="95"/>
      <c r="B12" s="313" t="s">
        <v>219</v>
      </c>
      <c r="C12" s="41" t="s">
        <v>210</v>
      </c>
      <c r="D12" s="48">
        <v>0</v>
      </c>
      <c r="E12" s="48">
        <v>0</v>
      </c>
      <c r="F12" s="48">
        <v>0</v>
      </c>
      <c r="G12" s="48">
        <v>0</v>
      </c>
      <c r="H12" s="48">
        <v>0</v>
      </c>
      <c r="I12" s="48"/>
      <c r="J12" s="187"/>
      <c r="K12" s="1"/>
      <c r="L12" s="1"/>
      <c r="M12" s="1"/>
      <c r="N12" s="1"/>
      <c r="O12" s="1"/>
      <c r="P12" s="1"/>
      <c r="Q12" s="1"/>
      <c r="R12" s="1"/>
      <c r="S12" s="1"/>
      <c r="T12" s="1"/>
    </row>
    <row r="13" spans="1:20" x14ac:dyDescent="0.4">
      <c r="A13" s="312"/>
      <c r="B13" s="443" t="s">
        <v>220</v>
      </c>
      <c r="C13" s="443"/>
      <c r="D13" s="443"/>
      <c r="E13" s="443"/>
      <c r="F13" s="443"/>
      <c r="G13" s="443"/>
      <c r="H13" s="443"/>
      <c r="I13" s="282"/>
      <c r="J13" s="187"/>
      <c r="K13" s="1"/>
      <c r="L13" s="1"/>
      <c r="M13" s="1"/>
      <c r="N13" s="1"/>
      <c r="O13" s="1"/>
      <c r="P13" s="1"/>
      <c r="Q13" s="1"/>
      <c r="R13" s="1"/>
      <c r="S13" s="1"/>
      <c r="T13" s="1"/>
    </row>
    <row r="14" spans="1:20" x14ac:dyDescent="0.4">
      <c r="A14" s="95"/>
      <c r="B14" s="322" t="s">
        <v>218</v>
      </c>
      <c r="C14" s="41" t="s">
        <v>210</v>
      </c>
      <c r="D14" s="48">
        <v>179531.2</v>
      </c>
      <c r="E14" s="48">
        <v>194295.9</v>
      </c>
      <c r="F14" s="48">
        <v>185132.09999999998</v>
      </c>
      <c r="G14" s="48">
        <v>179321.34000000003</v>
      </c>
      <c r="H14" s="48">
        <v>203715.64</v>
      </c>
      <c r="I14" s="48"/>
      <c r="J14" s="187"/>
      <c r="K14" s="1"/>
      <c r="L14" s="1"/>
      <c r="M14" s="1"/>
      <c r="N14" s="1"/>
      <c r="O14" s="1"/>
      <c r="P14" s="1"/>
      <c r="Q14" s="1"/>
      <c r="R14" s="1"/>
      <c r="S14" s="1"/>
      <c r="T14" s="1"/>
    </row>
    <row r="15" spans="1:20" x14ac:dyDescent="0.4">
      <c r="A15" s="95"/>
      <c r="B15" s="313" t="s">
        <v>219</v>
      </c>
      <c r="C15" s="41" t="s">
        <v>210</v>
      </c>
      <c r="D15" s="48">
        <v>0</v>
      </c>
      <c r="E15" s="48">
        <v>0</v>
      </c>
      <c r="F15" s="48">
        <v>0</v>
      </c>
      <c r="G15" s="48">
        <v>0</v>
      </c>
      <c r="H15" s="48">
        <v>0</v>
      </c>
      <c r="I15" s="48"/>
      <c r="J15" s="187"/>
      <c r="K15" s="1"/>
      <c r="L15" s="1"/>
      <c r="M15" s="1"/>
      <c r="N15" s="1"/>
      <c r="O15" s="1"/>
      <c r="P15" s="1"/>
      <c r="Q15" s="1"/>
      <c r="R15" s="1"/>
      <c r="S15" s="1"/>
      <c r="T15" s="1"/>
    </row>
    <row r="16" spans="1:20" x14ac:dyDescent="0.4">
      <c r="A16" s="312"/>
      <c r="B16" s="443" t="s">
        <v>221</v>
      </c>
      <c r="C16" s="443"/>
      <c r="D16" s="443"/>
      <c r="E16" s="443"/>
      <c r="F16" s="443"/>
      <c r="G16" s="443"/>
      <c r="H16" s="443"/>
      <c r="I16" s="282"/>
      <c r="J16" s="187"/>
      <c r="K16" s="1"/>
      <c r="L16" s="1"/>
      <c r="M16" s="1"/>
      <c r="N16" s="1"/>
      <c r="O16" s="1"/>
      <c r="P16" s="1"/>
      <c r="Q16" s="1"/>
      <c r="R16" s="1"/>
      <c r="S16" s="1"/>
      <c r="T16" s="1"/>
    </row>
    <row r="17" spans="1:20" x14ac:dyDescent="0.4">
      <c r="A17" s="95"/>
      <c r="B17" s="313" t="s">
        <v>218</v>
      </c>
      <c r="C17" s="41" t="s">
        <v>210</v>
      </c>
      <c r="D17" s="48">
        <v>2259228.7599999998</v>
      </c>
      <c r="E17" s="48">
        <v>2212673.52</v>
      </c>
      <c r="F17" s="48">
        <v>3185284.0199999996</v>
      </c>
      <c r="G17" s="48">
        <v>517459.00000000006</v>
      </c>
      <c r="H17" s="48">
        <v>503639.97000000003</v>
      </c>
      <c r="I17" s="48"/>
      <c r="J17" s="187"/>
      <c r="K17" s="1"/>
      <c r="L17" s="1"/>
      <c r="M17" s="1"/>
      <c r="N17" s="1"/>
      <c r="O17" s="1"/>
      <c r="P17" s="1"/>
      <c r="Q17" s="1"/>
      <c r="R17" s="1"/>
      <c r="S17" s="1"/>
      <c r="T17" s="1"/>
    </row>
    <row r="18" spans="1:20" x14ac:dyDescent="0.4">
      <c r="A18" s="95"/>
      <c r="B18" s="313" t="s">
        <v>219</v>
      </c>
      <c r="C18" s="41" t="s">
        <v>210</v>
      </c>
      <c r="D18" s="48">
        <v>0</v>
      </c>
      <c r="E18" s="48">
        <v>0</v>
      </c>
      <c r="F18" s="48">
        <v>0</v>
      </c>
      <c r="G18" s="48">
        <v>0</v>
      </c>
      <c r="H18" s="48">
        <v>0</v>
      </c>
      <c r="I18" s="48"/>
      <c r="J18" s="187"/>
      <c r="K18" s="1"/>
      <c r="L18" s="1"/>
      <c r="M18" s="1"/>
      <c r="N18" s="1"/>
      <c r="O18" s="1"/>
      <c r="P18" s="1"/>
      <c r="Q18" s="1"/>
      <c r="R18" s="1"/>
      <c r="S18" s="1"/>
      <c r="T18" s="1"/>
    </row>
    <row r="19" spans="1:20" x14ac:dyDescent="0.4">
      <c r="A19" s="311" t="s">
        <v>222</v>
      </c>
      <c r="B19" s="314" t="s">
        <v>223</v>
      </c>
      <c r="C19" s="142" t="s">
        <v>210</v>
      </c>
      <c r="D19" s="144">
        <f>D27+D28</f>
        <v>55579</v>
      </c>
      <c r="E19" s="144">
        <f t="shared" ref="E19:F19" si="9">E27+E28</f>
        <v>55544</v>
      </c>
      <c r="F19" s="144">
        <f t="shared" si="9"/>
        <v>250658.00000000003</v>
      </c>
      <c r="G19" s="144">
        <f>G27+G28+G25+G24+G22+G21</f>
        <v>3049936.0900000003</v>
      </c>
      <c r="H19" s="144">
        <f>H27+H28+H25+H24+H22+H21</f>
        <v>3396458.66</v>
      </c>
      <c r="I19" s="144">
        <f>I27+I28+I25+I24+I22+I21</f>
        <v>0</v>
      </c>
      <c r="J19" s="187"/>
      <c r="K19" s="1"/>
      <c r="L19" s="1"/>
      <c r="M19" s="1"/>
      <c r="N19" s="1"/>
      <c r="O19" s="1"/>
      <c r="P19" s="1"/>
      <c r="Q19" s="1"/>
      <c r="R19" s="1"/>
      <c r="S19" s="1"/>
      <c r="T19" s="1"/>
    </row>
    <row r="20" spans="1:20" x14ac:dyDescent="0.4">
      <c r="A20" s="312"/>
      <c r="B20" s="443" t="s">
        <v>217</v>
      </c>
      <c r="C20" s="443"/>
      <c r="D20" s="443"/>
      <c r="E20" s="443"/>
      <c r="F20" s="443"/>
      <c r="G20" s="443"/>
      <c r="H20" s="443"/>
      <c r="I20" s="282"/>
      <c r="J20" s="187"/>
      <c r="K20" s="1"/>
      <c r="L20" s="1"/>
      <c r="M20" s="1"/>
      <c r="N20" s="1"/>
      <c r="O20" s="1"/>
      <c r="P20" s="1"/>
      <c r="Q20" s="1"/>
      <c r="R20" s="1"/>
      <c r="S20" s="1"/>
      <c r="T20" s="1"/>
    </row>
    <row r="21" spans="1:20" x14ac:dyDescent="0.4">
      <c r="A21" s="95"/>
      <c r="B21" s="313" t="s">
        <v>218</v>
      </c>
      <c r="C21" s="41" t="s">
        <v>210</v>
      </c>
      <c r="D21" s="48">
        <v>0</v>
      </c>
      <c r="E21" s="48">
        <v>0</v>
      </c>
      <c r="F21" s="48">
        <v>0</v>
      </c>
      <c r="G21" s="48">
        <v>0</v>
      </c>
      <c r="H21" s="48">
        <v>0</v>
      </c>
      <c r="I21" s="48"/>
      <c r="J21" s="187"/>
      <c r="K21" s="1"/>
      <c r="L21" s="1"/>
      <c r="M21" s="1"/>
      <c r="N21" s="1"/>
      <c r="O21" s="1"/>
      <c r="P21" s="1"/>
      <c r="Q21" s="1"/>
      <c r="R21" s="1"/>
      <c r="S21" s="1"/>
      <c r="T21" s="1"/>
    </row>
    <row r="22" spans="1:20" x14ac:dyDescent="0.4">
      <c r="A22" s="95"/>
      <c r="B22" s="313" t="s">
        <v>219</v>
      </c>
      <c r="C22" s="41" t="s">
        <v>210</v>
      </c>
      <c r="D22" s="48">
        <v>0</v>
      </c>
      <c r="E22" s="48">
        <v>0</v>
      </c>
      <c r="F22" s="48">
        <v>0</v>
      </c>
      <c r="G22" s="48">
        <v>0</v>
      </c>
      <c r="H22" s="48">
        <v>0</v>
      </c>
      <c r="I22" s="48"/>
      <c r="J22" s="187"/>
      <c r="K22" s="1"/>
      <c r="L22" s="1"/>
      <c r="M22" s="1"/>
      <c r="N22" s="1"/>
      <c r="O22" s="1"/>
      <c r="P22" s="1"/>
      <c r="Q22" s="1"/>
      <c r="R22" s="1"/>
      <c r="S22" s="1"/>
      <c r="T22" s="1"/>
    </row>
    <row r="23" spans="1:20" x14ac:dyDescent="0.4">
      <c r="A23" s="312"/>
      <c r="B23" s="443" t="s">
        <v>220</v>
      </c>
      <c r="C23" s="443"/>
      <c r="D23" s="443"/>
      <c r="E23" s="443"/>
      <c r="F23" s="443"/>
      <c r="G23" s="443"/>
      <c r="H23" s="443"/>
      <c r="I23" s="282"/>
      <c r="J23" s="187"/>
      <c r="K23" s="1"/>
      <c r="L23" s="1"/>
      <c r="M23" s="1"/>
      <c r="N23" s="1"/>
      <c r="O23" s="1"/>
      <c r="P23" s="1"/>
      <c r="Q23" s="1"/>
      <c r="R23" s="1"/>
      <c r="S23" s="1"/>
      <c r="T23" s="1"/>
    </row>
    <row r="24" spans="1:20" x14ac:dyDescent="0.4">
      <c r="A24" s="95"/>
      <c r="B24" s="313" t="s">
        <v>218</v>
      </c>
      <c r="C24" s="41" t="s">
        <v>210</v>
      </c>
      <c r="D24" s="48">
        <v>179531.2</v>
      </c>
      <c r="E24" s="48">
        <v>0</v>
      </c>
      <c r="F24" s="48">
        <v>0</v>
      </c>
      <c r="G24" s="48">
        <v>0</v>
      </c>
      <c r="H24" s="48">
        <v>21220.66</v>
      </c>
      <c r="I24" s="48"/>
      <c r="J24" s="187"/>
      <c r="K24" s="1"/>
      <c r="L24" s="1"/>
      <c r="M24" s="1"/>
      <c r="N24" s="1"/>
      <c r="O24" s="1"/>
      <c r="P24" s="1"/>
      <c r="Q24" s="1"/>
      <c r="R24" s="1"/>
      <c r="S24" s="1"/>
      <c r="T24" s="1"/>
    </row>
    <row r="25" spans="1:20" x14ac:dyDescent="0.4">
      <c r="A25" s="95"/>
      <c r="B25" s="313" t="s">
        <v>219</v>
      </c>
      <c r="C25" s="41" t="s">
        <v>210</v>
      </c>
      <c r="D25" s="48">
        <v>0</v>
      </c>
      <c r="E25" s="48">
        <v>0</v>
      </c>
      <c r="F25" s="48">
        <v>0</v>
      </c>
      <c r="G25" s="48">
        <v>0</v>
      </c>
      <c r="H25" s="48">
        <v>0</v>
      </c>
      <c r="I25" s="48"/>
      <c r="J25" s="187"/>
      <c r="K25" s="1"/>
      <c r="L25" s="1"/>
      <c r="M25" s="1"/>
      <c r="N25" s="1"/>
      <c r="O25" s="1"/>
      <c r="P25" s="1"/>
      <c r="Q25" s="1"/>
      <c r="R25" s="1"/>
      <c r="S25" s="1"/>
      <c r="T25" s="1"/>
    </row>
    <row r="26" spans="1:20" x14ac:dyDescent="0.4">
      <c r="A26" s="312"/>
      <c r="B26" s="443" t="s">
        <v>221</v>
      </c>
      <c r="C26" s="443"/>
      <c r="D26" s="443"/>
      <c r="E26" s="443"/>
      <c r="F26" s="443"/>
      <c r="G26" s="443"/>
      <c r="H26" s="443"/>
      <c r="I26" s="282"/>
      <c r="J26" s="187"/>
      <c r="K26" s="1"/>
      <c r="L26" s="1"/>
      <c r="M26" s="1"/>
      <c r="N26" s="1"/>
      <c r="O26" s="1"/>
      <c r="P26" s="1"/>
      <c r="Q26" s="1"/>
      <c r="R26" s="1"/>
      <c r="S26" s="1"/>
      <c r="T26" s="1"/>
    </row>
    <row r="27" spans="1:20" x14ac:dyDescent="0.4">
      <c r="A27" s="95"/>
      <c r="B27" s="313" t="s">
        <v>218</v>
      </c>
      <c r="C27" s="41" t="s">
        <v>210</v>
      </c>
      <c r="D27" s="48">
        <v>55579</v>
      </c>
      <c r="E27" s="48">
        <v>55544</v>
      </c>
      <c r="F27" s="48">
        <v>250658.00000000003</v>
      </c>
      <c r="G27" s="48">
        <v>3049936.0900000003</v>
      </c>
      <c r="H27" s="48">
        <v>3375238</v>
      </c>
      <c r="I27" s="48"/>
      <c r="J27" s="187"/>
      <c r="K27" s="1"/>
      <c r="L27" s="1"/>
      <c r="M27" s="1"/>
      <c r="N27" s="1"/>
      <c r="O27" s="1"/>
      <c r="P27" s="1"/>
      <c r="Q27" s="1"/>
      <c r="R27" s="1"/>
      <c r="S27" s="1"/>
      <c r="T27" s="1"/>
    </row>
    <row r="28" spans="1:20" x14ac:dyDescent="0.4">
      <c r="A28" s="95"/>
      <c r="B28" s="313" t="s">
        <v>219</v>
      </c>
      <c r="C28" s="41" t="s">
        <v>210</v>
      </c>
      <c r="D28" s="48">
        <v>0</v>
      </c>
      <c r="E28" s="48">
        <v>0</v>
      </c>
      <c r="F28" s="48">
        <v>0</v>
      </c>
      <c r="G28" s="48">
        <v>0</v>
      </c>
      <c r="H28" s="48">
        <v>0</v>
      </c>
      <c r="I28" s="48"/>
      <c r="J28" s="187"/>
      <c r="K28" s="1"/>
      <c r="L28" s="1"/>
      <c r="M28" s="1"/>
      <c r="N28" s="1"/>
      <c r="O28" s="1"/>
      <c r="P28" s="1"/>
      <c r="Q28" s="1"/>
      <c r="R28" s="1"/>
      <c r="S28" s="1"/>
      <c r="T28" s="1"/>
    </row>
    <row r="29" spans="1:20" x14ac:dyDescent="0.4">
      <c r="A29" s="311" t="s">
        <v>224</v>
      </c>
      <c r="B29" s="315" t="s">
        <v>225</v>
      </c>
      <c r="C29" s="142" t="s">
        <v>210</v>
      </c>
      <c r="D29" s="144">
        <f>D30+D37</f>
        <v>2010171.1199999999</v>
      </c>
      <c r="E29" s="144">
        <f t="shared" ref="E29:H29" si="10">E30+E37</f>
        <v>1978977.13</v>
      </c>
      <c r="F29" s="144">
        <f t="shared" si="10"/>
        <v>2872011.5028000004</v>
      </c>
      <c r="G29" s="144">
        <f t="shared" ref="G29" si="11">G30+G37</f>
        <v>2939612.0435999995</v>
      </c>
      <c r="H29" s="144">
        <f t="shared" si="10"/>
        <v>3182105.5196000002</v>
      </c>
      <c r="I29" s="144">
        <f t="shared" ref="I29" si="12">I30+I37</f>
        <v>0</v>
      </c>
      <c r="J29" s="187"/>
      <c r="K29" s="1"/>
      <c r="L29" s="1"/>
      <c r="M29" s="1"/>
      <c r="N29" s="1"/>
      <c r="O29" s="1"/>
      <c r="P29" s="1"/>
      <c r="Q29" s="1"/>
      <c r="R29" s="1"/>
      <c r="S29" s="1"/>
      <c r="T29" s="1"/>
    </row>
    <row r="30" spans="1:20" x14ac:dyDescent="0.4">
      <c r="A30" s="311"/>
      <c r="B30" s="315" t="s">
        <v>226</v>
      </c>
      <c r="C30" s="142" t="s">
        <v>210</v>
      </c>
      <c r="D30" s="144">
        <f>SUM(D32:D33,D35:D36)</f>
        <v>1965707.92</v>
      </c>
      <c r="E30" s="144">
        <f t="shared" ref="E30:H30" si="13">SUM(E32:E33,E35:E36)</f>
        <v>1934541.93</v>
      </c>
      <c r="F30" s="144">
        <f t="shared" si="13"/>
        <v>2672007.7828000002</v>
      </c>
      <c r="G30" s="144">
        <f t="shared" ref="G30" si="14">SUM(G32:G33,G35:G36)</f>
        <v>537286.34200000006</v>
      </c>
      <c r="H30" s="144">
        <f t="shared" si="13"/>
        <v>531848.80359999998</v>
      </c>
      <c r="I30" s="144">
        <f t="shared" ref="I30" si="15">SUM(I32:I33,I35:I36)</f>
        <v>0</v>
      </c>
      <c r="J30" s="187"/>
      <c r="K30" s="1"/>
      <c r="L30" s="1"/>
      <c r="M30" s="1"/>
      <c r="N30" s="1"/>
      <c r="O30" s="1"/>
      <c r="P30" s="1"/>
      <c r="Q30" s="1"/>
      <c r="R30" s="1"/>
      <c r="S30" s="1"/>
      <c r="T30" s="1"/>
    </row>
    <row r="31" spans="1:20" x14ac:dyDescent="0.4">
      <c r="A31" s="312"/>
      <c r="B31" s="443" t="s">
        <v>217</v>
      </c>
      <c r="C31" s="443"/>
      <c r="D31" s="443"/>
      <c r="E31" s="443"/>
      <c r="F31" s="443"/>
      <c r="G31" s="443"/>
      <c r="H31" s="443"/>
      <c r="I31" s="282"/>
      <c r="J31" s="187"/>
      <c r="K31" s="1"/>
      <c r="L31" s="1"/>
      <c r="M31" s="1"/>
      <c r="N31" s="1"/>
      <c r="O31" s="1"/>
      <c r="P31" s="1"/>
      <c r="Q31" s="1"/>
      <c r="R31" s="1"/>
      <c r="S31" s="1"/>
      <c r="T31" s="1"/>
    </row>
    <row r="32" spans="1:20" x14ac:dyDescent="0.4">
      <c r="A32" s="95"/>
      <c r="B32" s="313" t="s">
        <v>218</v>
      </c>
      <c r="C32" s="41" t="s">
        <v>210</v>
      </c>
      <c r="D32" s="48">
        <v>1965707.92</v>
      </c>
      <c r="E32" s="48">
        <v>1934541.93</v>
      </c>
      <c r="F32" s="48">
        <v>2645489.7828000002</v>
      </c>
      <c r="G32" s="48">
        <v>509587.74200000003</v>
      </c>
      <c r="H32" s="48">
        <v>501942.80360000004</v>
      </c>
      <c r="I32" s="48"/>
      <c r="J32" s="187"/>
      <c r="K32" s="1"/>
      <c r="L32" s="1"/>
      <c r="M32" s="1"/>
      <c r="N32" s="1"/>
      <c r="O32" s="1"/>
      <c r="P32" s="1"/>
      <c r="Q32" s="1"/>
      <c r="R32" s="1"/>
      <c r="S32" s="1"/>
      <c r="T32" s="1"/>
    </row>
    <row r="33" spans="1:20" x14ac:dyDescent="0.4">
      <c r="A33" s="95"/>
      <c r="B33" s="313" t="s">
        <v>219</v>
      </c>
      <c r="C33" s="41" t="s">
        <v>210</v>
      </c>
      <c r="D33" s="48">
        <v>0</v>
      </c>
      <c r="E33" s="48">
        <v>0</v>
      </c>
      <c r="F33" s="48">
        <v>0</v>
      </c>
      <c r="G33" s="48">
        <v>0</v>
      </c>
      <c r="H33" s="48">
        <v>0</v>
      </c>
      <c r="I33" s="48"/>
      <c r="J33" s="187"/>
      <c r="K33" s="1"/>
      <c r="L33" s="1"/>
      <c r="M33" s="1"/>
      <c r="N33" s="1"/>
      <c r="O33" s="1"/>
      <c r="P33" s="1"/>
      <c r="Q33" s="1"/>
      <c r="R33" s="1"/>
      <c r="S33" s="1"/>
      <c r="T33" s="1"/>
    </row>
    <row r="34" spans="1:20" x14ac:dyDescent="0.4">
      <c r="A34" s="312"/>
      <c r="B34" s="443" t="s">
        <v>221</v>
      </c>
      <c r="C34" s="443"/>
      <c r="D34" s="443"/>
      <c r="E34" s="443"/>
      <c r="F34" s="443"/>
      <c r="G34" s="443"/>
      <c r="H34" s="443"/>
      <c r="I34" s="282"/>
      <c r="J34" s="187"/>
      <c r="K34" s="1"/>
      <c r="L34" s="1"/>
      <c r="M34" s="1"/>
      <c r="N34" s="1"/>
      <c r="O34" s="1"/>
      <c r="P34" s="1"/>
      <c r="Q34" s="1"/>
      <c r="R34" s="1"/>
      <c r="S34" s="1"/>
      <c r="T34" s="1"/>
    </row>
    <row r="35" spans="1:20" x14ac:dyDescent="0.4">
      <c r="A35" s="95"/>
      <c r="B35" s="313" t="s">
        <v>218</v>
      </c>
      <c r="C35" s="41" t="s">
        <v>210</v>
      </c>
      <c r="D35" s="48">
        <v>0</v>
      </c>
      <c r="E35" s="48">
        <v>0</v>
      </c>
      <c r="F35" s="48">
        <v>26518</v>
      </c>
      <c r="G35" s="48">
        <v>27698.600000000002</v>
      </c>
      <c r="H35" s="48">
        <v>29905.999999999996</v>
      </c>
      <c r="I35" s="48"/>
      <c r="J35" s="187"/>
      <c r="K35" s="1"/>
      <c r="L35" s="1"/>
      <c r="M35" s="1"/>
      <c r="N35" s="1"/>
      <c r="O35" s="1"/>
      <c r="P35" s="1"/>
      <c r="Q35" s="1"/>
      <c r="R35" s="1"/>
      <c r="S35" s="1"/>
      <c r="T35" s="1"/>
    </row>
    <row r="36" spans="1:20" x14ac:dyDescent="0.4">
      <c r="A36" s="95"/>
      <c r="B36" s="313" t="s">
        <v>219</v>
      </c>
      <c r="C36" s="41" t="s">
        <v>210</v>
      </c>
      <c r="D36" s="48">
        <v>0</v>
      </c>
      <c r="E36" s="48">
        <v>0</v>
      </c>
      <c r="F36" s="48">
        <v>0</v>
      </c>
      <c r="G36" s="48">
        <v>0</v>
      </c>
      <c r="H36" s="48">
        <v>0</v>
      </c>
      <c r="I36" s="48"/>
      <c r="J36" s="187"/>
      <c r="K36" s="1"/>
      <c r="L36" s="1"/>
      <c r="M36" s="1"/>
      <c r="N36" s="1"/>
      <c r="O36" s="1"/>
      <c r="P36" s="1"/>
      <c r="Q36" s="1"/>
      <c r="R36" s="1"/>
      <c r="S36" s="1"/>
      <c r="T36" s="1"/>
    </row>
    <row r="37" spans="1:20" x14ac:dyDescent="0.4">
      <c r="A37" s="311" t="s">
        <v>227</v>
      </c>
      <c r="B37" s="309" t="s">
        <v>228</v>
      </c>
      <c r="C37" s="142" t="s">
        <v>210</v>
      </c>
      <c r="D37" s="218">
        <f>D39+D40</f>
        <v>44463.199999999997</v>
      </c>
      <c r="E37" s="218">
        <f t="shared" ref="E37:I37" si="16">E39+E40</f>
        <v>44435.199999999997</v>
      </c>
      <c r="F37" s="218">
        <f t="shared" si="16"/>
        <v>200003.72</v>
      </c>
      <c r="G37" s="218">
        <f t="shared" ref="G37" si="17">G39+G40</f>
        <v>2402325.7015999993</v>
      </c>
      <c r="H37" s="218">
        <f t="shared" si="16"/>
        <v>2650256.7160000005</v>
      </c>
      <c r="I37" s="218">
        <f t="shared" si="16"/>
        <v>0</v>
      </c>
      <c r="J37" s="187"/>
      <c r="K37" s="1"/>
      <c r="L37" s="1"/>
      <c r="M37" s="1"/>
      <c r="N37" s="1"/>
      <c r="O37" s="1"/>
      <c r="P37" s="1"/>
      <c r="Q37" s="1"/>
      <c r="R37" s="1"/>
      <c r="S37" s="1"/>
      <c r="T37" s="1"/>
    </row>
    <row r="38" spans="1:20" x14ac:dyDescent="0.4">
      <c r="A38" s="312"/>
      <c r="B38" s="443" t="s">
        <v>217</v>
      </c>
      <c r="C38" s="443"/>
      <c r="D38" s="443"/>
      <c r="E38" s="443"/>
      <c r="F38" s="443"/>
      <c r="G38" s="443"/>
      <c r="H38" s="443"/>
      <c r="I38" s="282"/>
      <c r="J38" s="187"/>
      <c r="K38" s="1"/>
      <c r="L38" s="1"/>
      <c r="M38" s="1"/>
      <c r="N38" s="1"/>
      <c r="O38" s="1"/>
      <c r="P38" s="1"/>
      <c r="Q38" s="1"/>
      <c r="R38" s="1"/>
      <c r="S38" s="1"/>
      <c r="T38" s="1"/>
    </row>
    <row r="39" spans="1:20" x14ac:dyDescent="0.4">
      <c r="A39" s="95"/>
      <c r="B39" s="313" t="s">
        <v>218</v>
      </c>
      <c r="C39" s="41" t="s">
        <v>210</v>
      </c>
      <c r="D39" s="48">
        <v>44463.199999999997</v>
      </c>
      <c r="E39" s="48">
        <v>44435.199999999997</v>
      </c>
      <c r="F39" s="48">
        <v>200003.72</v>
      </c>
      <c r="G39" s="48">
        <v>2402325.7015999993</v>
      </c>
      <c r="H39" s="48">
        <v>2650256.7160000005</v>
      </c>
      <c r="I39" s="48"/>
      <c r="J39" s="187"/>
      <c r="K39" s="1"/>
      <c r="L39" s="1"/>
      <c r="M39" s="1"/>
      <c r="N39" s="1"/>
      <c r="O39" s="1"/>
      <c r="P39" s="1"/>
      <c r="Q39" s="1"/>
      <c r="R39" s="1"/>
      <c r="S39" s="1"/>
      <c r="T39" s="1"/>
    </row>
    <row r="40" spans="1:20" x14ac:dyDescent="0.4">
      <c r="A40" s="95"/>
      <c r="B40" s="313" t="s">
        <v>219</v>
      </c>
      <c r="C40" s="41" t="s">
        <v>210</v>
      </c>
      <c r="D40" s="48">
        <v>0</v>
      </c>
      <c r="E40" s="48">
        <v>0</v>
      </c>
      <c r="F40" s="48">
        <v>0</v>
      </c>
      <c r="G40" s="48">
        <v>0</v>
      </c>
      <c r="H40" s="48">
        <v>0</v>
      </c>
      <c r="I40" s="48"/>
      <c r="J40" s="187"/>
      <c r="K40" s="1"/>
      <c r="L40" s="1"/>
      <c r="M40" s="1"/>
      <c r="N40" s="1"/>
      <c r="O40" s="1"/>
      <c r="P40" s="1"/>
      <c r="Q40" s="1"/>
      <c r="R40" s="1"/>
      <c r="S40" s="1"/>
      <c r="T40" s="1"/>
    </row>
    <row r="41" spans="1:20" ht="40.5" x14ac:dyDescent="0.4">
      <c r="A41" s="95"/>
      <c r="B41" s="316" t="s">
        <v>229</v>
      </c>
      <c r="C41" s="47" t="s">
        <v>230</v>
      </c>
      <c r="D41" s="48">
        <f>D8/Economic!D6</f>
        <v>34.889967843878956</v>
      </c>
      <c r="E41" s="48">
        <f>E8/Economic!E6</f>
        <v>32.521935579258304</v>
      </c>
      <c r="F41" s="48">
        <f>F8/Economic!F6</f>
        <v>38.99917042884838</v>
      </c>
      <c r="G41" s="48">
        <f>G8/Economic!G6</f>
        <v>36.7072179113472</v>
      </c>
      <c r="H41" s="48">
        <f>H8/Economic!H6</f>
        <v>37.808684558965261</v>
      </c>
      <c r="I41" s="48"/>
      <c r="J41" s="281" t="s">
        <v>231</v>
      </c>
      <c r="K41" s="1"/>
      <c r="L41" s="1"/>
      <c r="M41" s="1"/>
      <c r="N41" s="1"/>
      <c r="O41" s="1"/>
      <c r="P41" s="1"/>
      <c r="Q41" s="1"/>
      <c r="R41" s="1"/>
      <c r="S41" s="1"/>
      <c r="T41" s="1"/>
    </row>
    <row r="42" spans="1:20" ht="40.5" x14ac:dyDescent="0.4">
      <c r="A42" s="95"/>
      <c r="B42" s="316" t="s">
        <v>232</v>
      </c>
      <c r="C42" s="47" t="s">
        <v>230</v>
      </c>
      <c r="D42" s="48">
        <v>6.77</v>
      </c>
      <c r="E42" s="48">
        <v>6.93</v>
      </c>
      <c r="F42" s="48">
        <f>(F6)/Economic!F6</f>
        <v>8.1092716885854585</v>
      </c>
      <c r="G42" s="48">
        <f>(G6)/Economic!G6</f>
        <v>7.9308793770647279</v>
      </c>
      <c r="H42" s="48">
        <f>(H6)/Economic!H6</f>
        <v>8.7252022902985473</v>
      </c>
      <c r="I42" s="48"/>
      <c r="J42" s="281" t="s">
        <v>233</v>
      </c>
      <c r="K42" s="1"/>
      <c r="L42" s="1"/>
      <c r="M42" s="1"/>
      <c r="N42" s="1"/>
      <c r="O42" s="1"/>
      <c r="P42" s="1"/>
      <c r="Q42" s="1"/>
      <c r="R42" s="1"/>
      <c r="S42" s="1"/>
      <c r="T42" s="1"/>
    </row>
    <row r="43" spans="1:20" x14ac:dyDescent="0.4">
      <c r="A43" s="4" t="s">
        <v>234</v>
      </c>
      <c r="B43" s="1"/>
      <c r="C43" s="1"/>
      <c r="D43" s="1"/>
      <c r="E43" s="1"/>
      <c r="F43" s="1"/>
      <c r="G43" s="1"/>
      <c r="H43" s="1"/>
      <c r="I43" s="1"/>
      <c r="J43" s="186"/>
      <c r="K43" s="1"/>
      <c r="L43" s="1"/>
      <c r="M43" s="1"/>
      <c r="N43" s="1"/>
      <c r="O43" s="1"/>
      <c r="P43" s="1"/>
      <c r="Q43" s="1"/>
      <c r="R43" s="1"/>
      <c r="S43" s="1"/>
      <c r="T43" s="1"/>
    </row>
    <row r="44" spans="1:20" s="297" customFormat="1" ht="14.25" x14ac:dyDescent="0.3">
      <c r="A44" s="439" t="s">
        <v>235</v>
      </c>
      <c r="B44" s="439"/>
      <c r="C44" s="439"/>
      <c r="D44" s="439"/>
      <c r="E44" s="439"/>
      <c r="F44" s="439"/>
      <c r="G44" s="439"/>
      <c r="H44" s="439"/>
      <c r="I44" s="295"/>
      <c r="J44" s="296"/>
      <c r="K44" s="295"/>
      <c r="L44" s="295"/>
      <c r="M44" s="295"/>
      <c r="N44" s="295"/>
      <c r="O44" s="295"/>
      <c r="P44" s="295"/>
      <c r="Q44" s="295"/>
      <c r="R44" s="295"/>
      <c r="S44" s="295"/>
      <c r="T44" s="295"/>
    </row>
    <row r="45" spans="1:20" s="297" customFormat="1" ht="14.25" x14ac:dyDescent="0.3">
      <c r="A45" s="439" t="s">
        <v>236</v>
      </c>
      <c r="B45" s="439"/>
      <c r="C45" s="439"/>
      <c r="D45" s="439"/>
      <c r="E45" s="439"/>
      <c r="F45" s="439"/>
      <c r="G45" s="439"/>
      <c r="H45" s="439"/>
      <c r="I45" s="295"/>
      <c r="J45" s="296"/>
      <c r="K45" s="295"/>
      <c r="L45" s="295"/>
      <c r="M45" s="295"/>
      <c r="N45" s="295"/>
      <c r="O45" s="295"/>
      <c r="P45" s="295"/>
      <c r="Q45" s="295"/>
      <c r="R45" s="295"/>
      <c r="S45" s="295"/>
      <c r="T45" s="295"/>
    </row>
    <row r="46" spans="1:20" s="297" customFormat="1" ht="28.5" customHeight="1" x14ac:dyDescent="0.3">
      <c r="A46" s="440" t="s">
        <v>237</v>
      </c>
      <c r="B46" s="440"/>
      <c r="C46" s="440"/>
      <c r="D46" s="440"/>
      <c r="E46" s="440"/>
      <c r="F46" s="440"/>
      <c r="G46" s="440"/>
      <c r="H46" s="440"/>
      <c r="I46" s="295"/>
      <c r="J46" s="296"/>
      <c r="K46" s="295"/>
      <c r="L46" s="295"/>
      <c r="M46" s="295"/>
      <c r="N46" s="295"/>
      <c r="O46" s="295"/>
      <c r="P46" s="295"/>
      <c r="Q46" s="295"/>
      <c r="R46" s="295"/>
      <c r="S46" s="295"/>
      <c r="T46" s="295"/>
    </row>
    <row r="47" spans="1:20" x14ac:dyDescent="0.4">
      <c r="A47" s="1"/>
      <c r="B47" s="1"/>
      <c r="C47" s="1"/>
      <c r="D47" s="1"/>
      <c r="E47" s="1"/>
      <c r="F47" s="1"/>
      <c r="G47" s="1"/>
      <c r="H47" s="1"/>
      <c r="I47" s="1"/>
      <c r="J47" s="186"/>
      <c r="K47" s="1"/>
      <c r="L47" s="1"/>
      <c r="M47" s="1"/>
      <c r="N47" s="1"/>
      <c r="O47" s="1"/>
      <c r="P47" s="1"/>
      <c r="Q47" s="1"/>
      <c r="R47" s="1"/>
      <c r="S47" s="1"/>
      <c r="T47" s="1"/>
    </row>
    <row r="48" spans="1:20" x14ac:dyDescent="0.4">
      <c r="A48" s="1"/>
      <c r="B48" s="1"/>
      <c r="C48" s="1"/>
      <c r="D48" s="1"/>
      <c r="E48" s="1"/>
      <c r="F48" s="1"/>
      <c r="G48" s="1"/>
      <c r="H48" s="1"/>
      <c r="I48" s="1"/>
      <c r="J48" s="186"/>
      <c r="K48" s="1"/>
      <c r="L48" s="1"/>
      <c r="M48" s="1"/>
      <c r="N48" s="1"/>
      <c r="O48" s="1"/>
      <c r="P48" s="1"/>
      <c r="Q48" s="1"/>
      <c r="R48" s="1"/>
      <c r="S48" s="1"/>
      <c r="T48" s="1"/>
    </row>
    <row r="49" spans="1:20" x14ac:dyDescent="0.4">
      <c r="A49" s="1"/>
      <c r="B49" s="1"/>
      <c r="C49" s="1"/>
      <c r="D49" s="1"/>
      <c r="E49" s="1"/>
      <c r="F49" s="1"/>
      <c r="G49" s="1"/>
      <c r="H49" s="1"/>
      <c r="I49" s="1"/>
      <c r="J49" s="186"/>
      <c r="K49" s="1"/>
      <c r="L49" s="1"/>
      <c r="M49" s="1"/>
      <c r="N49" s="1"/>
      <c r="O49" s="1"/>
      <c r="P49" s="1"/>
      <c r="Q49" s="1"/>
      <c r="R49" s="1"/>
      <c r="S49" s="1"/>
      <c r="T49" s="1"/>
    </row>
    <row r="50" spans="1:20" x14ac:dyDescent="0.4">
      <c r="A50" s="1"/>
      <c r="B50" s="1"/>
      <c r="C50" s="1"/>
      <c r="D50" s="1"/>
      <c r="E50" s="1"/>
      <c r="F50" s="1"/>
      <c r="G50" s="1"/>
      <c r="H50" s="1"/>
      <c r="I50" s="1"/>
      <c r="J50" s="186"/>
      <c r="K50" s="1"/>
      <c r="L50" s="1"/>
      <c r="M50" s="1"/>
      <c r="N50" s="1"/>
      <c r="O50" s="1"/>
      <c r="P50" s="1"/>
      <c r="Q50" s="1"/>
      <c r="R50" s="1"/>
      <c r="S50" s="1"/>
      <c r="T50" s="1"/>
    </row>
    <row r="51" spans="1:20" x14ac:dyDescent="0.4">
      <c r="A51" s="1"/>
      <c r="B51" s="1"/>
      <c r="C51" s="1"/>
      <c r="D51" s="1"/>
      <c r="E51" s="1"/>
      <c r="F51" s="1"/>
      <c r="G51" s="1"/>
      <c r="H51" s="1"/>
      <c r="I51" s="1"/>
      <c r="J51" s="186"/>
      <c r="K51" s="1"/>
      <c r="L51" s="1"/>
      <c r="M51" s="1"/>
      <c r="N51" s="1"/>
      <c r="O51" s="1"/>
      <c r="P51" s="1"/>
      <c r="Q51" s="1"/>
      <c r="R51" s="1"/>
      <c r="S51" s="1"/>
      <c r="T51" s="1"/>
    </row>
    <row r="52" spans="1:20" x14ac:dyDescent="0.4">
      <c r="A52" s="1"/>
      <c r="B52" s="1"/>
      <c r="C52" s="1"/>
      <c r="D52" s="1"/>
      <c r="E52" s="1"/>
      <c r="F52" s="1"/>
      <c r="G52" s="1"/>
      <c r="H52" s="1"/>
      <c r="I52" s="1"/>
      <c r="J52" s="186"/>
      <c r="K52" s="1"/>
      <c r="L52" s="1"/>
      <c r="M52" s="1"/>
      <c r="N52" s="1"/>
      <c r="O52" s="1"/>
      <c r="P52" s="1"/>
      <c r="Q52" s="1"/>
      <c r="R52" s="1"/>
      <c r="S52" s="1"/>
      <c r="T52" s="1"/>
    </row>
    <row r="53" spans="1:20" x14ac:dyDescent="0.4">
      <c r="A53" s="1"/>
      <c r="B53" s="1"/>
      <c r="C53" s="1"/>
      <c r="D53" s="1"/>
      <c r="E53" s="1"/>
      <c r="F53" s="1"/>
      <c r="G53" s="1"/>
      <c r="H53" s="1"/>
      <c r="I53" s="1"/>
      <c r="J53" s="186"/>
      <c r="K53" s="1"/>
      <c r="L53" s="1"/>
      <c r="M53" s="1"/>
      <c r="N53" s="1"/>
      <c r="O53" s="1"/>
      <c r="P53" s="1"/>
      <c r="Q53" s="1"/>
      <c r="R53" s="1"/>
      <c r="S53" s="1"/>
      <c r="T53" s="1"/>
    </row>
    <row r="54" spans="1:20" x14ac:dyDescent="0.4">
      <c r="A54" s="1"/>
      <c r="B54" s="1"/>
      <c r="C54" s="1"/>
      <c r="D54" s="1"/>
      <c r="E54" s="1"/>
      <c r="F54" s="1"/>
      <c r="G54" s="1"/>
      <c r="H54" s="1"/>
      <c r="I54" s="1"/>
      <c r="J54" s="186"/>
      <c r="K54" s="1"/>
      <c r="L54" s="1"/>
      <c r="M54" s="1"/>
      <c r="N54" s="1"/>
      <c r="O54" s="1"/>
      <c r="P54" s="1"/>
      <c r="Q54" s="1"/>
      <c r="R54" s="1"/>
      <c r="S54" s="1"/>
      <c r="T54" s="1"/>
    </row>
    <row r="55" spans="1:20" x14ac:dyDescent="0.4">
      <c r="A55" s="1"/>
      <c r="B55" s="1"/>
      <c r="C55" s="1"/>
      <c r="D55" s="1"/>
      <c r="E55" s="1"/>
      <c r="F55" s="1"/>
      <c r="G55" s="1"/>
      <c r="H55" s="1"/>
      <c r="I55" s="1"/>
      <c r="J55" s="186"/>
      <c r="K55" s="1"/>
      <c r="L55" s="1"/>
      <c r="M55" s="1"/>
      <c r="N55" s="1"/>
      <c r="O55" s="1"/>
      <c r="P55" s="1"/>
      <c r="Q55" s="1"/>
      <c r="R55" s="1"/>
      <c r="S55" s="1"/>
      <c r="T55" s="1"/>
    </row>
    <row r="56" spans="1:20" x14ac:dyDescent="0.4">
      <c r="A56" s="1"/>
      <c r="B56" s="1"/>
      <c r="C56" s="1"/>
      <c r="D56" s="1"/>
      <c r="E56" s="1"/>
      <c r="F56" s="1"/>
      <c r="G56" s="1"/>
      <c r="H56" s="1"/>
      <c r="I56" s="1"/>
      <c r="J56" s="186"/>
      <c r="K56" s="1"/>
      <c r="L56" s="1"/>
      <c r="M56" s="1"/>
      <c r="N56" s="1"/>
      <c r="O56" s="1"/>
      <c r="P56" s="1"/>
      <c r="Q56" s="1"/>
      <c r="R56" s="1"/>
      <c r="S56" s="1"/>
      <c r="T56" s="1"/>
    </row>
  </sheetData>
  <sheetProtection algorithmName="SHA-512" hashValue="0/cP4F8u52r0/tub3x4Nvsoa1pxWNtKNnGij/E2YH8/ykY4jihSejC5X9VfPpUEcKPbrrdafq4fP+4cZrBzL8g==" saltValue="6wnAL/WcBoSEzIu3n9/7MA==" spinCount="100000" sheet="1" objects="1" scenarios="1"/>
  <mergeCells count="13">
    <mergeCell ref="A44:H44"/>
    <mergeCell ref="A45:H45"/>
    <mergeCell ref="A46:H46"/>
    <mergeCell ref="A4:J4"/>
    <mergeCell ref="B31:H31"/>
    <mergeCell ref="B34:H34"/>
    <mergeCell ref="B38:H38"/>
    <mergeCell ref="B10:H10"/>
    <mergeCell ref="B13:H13"/>
    <mergeCell ref="B16:H16"/>
    <mergeCell ref="B26:H26"/>
    <mergeCell ref="B20:H20"/>
    <mergeCell ref="B23:H23"/>
  </mergeCells>
  <printOptions horizontalCentered="1"/>
  <pageMargins left="0.70866141732283472" right="0.70866141732283472" top="0.39370078740157483" bottom="0.39370078740157483" header="0.31496062992125984" footer="0.31496062992125984"/>
  <pageSetup paperSize="9" scale="55" fitToHeight="0" orientation="landscape" r:id="rId1"/>
  <headerFooter>
    <oddFooter>&amp;L&amp;F&amp;R&amp;P</oddFooter>
  </headerFooter>
  <rowBreaks count="1" manualBreakCount="1">
    <brk id="2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8FDF0-4CDE-4099-B22D-70019687B081}">
  <sheetPr codeName="Sheet7">
    <tabColor rgb="FF92D050"/>
    <pageSetUpPr fitToPage="1"/>
  </sheetPr>
  <dimension ref="A1:T70"/>
  <sheetViews>
    <sheetView showGridLines="0" zoomScaleNormal="100" zoomScaleSheetLayoutView="115" workbookViewId="0">
      <pane ySplit="5" topLeftCell="A38" activePane="bottomLeft" state="frozen"/>
      <selection activeCell="E10" sqref="E10"/>
      <selection pane="bottomLeft" activeCell="E10" sqref="E10"/>
    </sheetView>
  </sheetViews>
  <sheetFormatPr defaultColWidth="9" defaultRowHeight="20.25" x14ac:dyDescent="0.4"/>
  <cols>
    <col min="1" max="1" width="7.5" style="32" customWidth="1"/>
    <col min="2" max="2" width="64.5" style="149" customWidth="1"/>
    <col min="3" max="3" width="14.75" style="32" customWidth="1"/>
    <col min="4" max="4" width="12.75" style="32" hidden="1" customWidth="1"/>
    <col min="5" max="8" width="12.75" style="32" customWidth="1"/>
    <col min="9" max="9" width="12.75" style="32" hidden="1" customWidth="1"/>
    <col min="10" max="10" width="9.625" style="188" bestFit="1" customWidth="1"/>
    <col min="11" max="16384" width="9" style="4"/>
  </cols>
  <sheetData>
    <row r="1" spans="1:20" x14ac:dyDescent="0.4">
      <c r="A1" s="1"/>
      <c r="B1" s="2"/>
      <c r="C1" s="3"/>
      <c r="D1" s="1"/>
      <c r="E1" s="1"/>
      <c r="F1" s="1"/>
      <c r="G1" s="1"/>
      <c r="H1" s="1"/>
      <c r="I1" s="1"/>
      <c r="J1" s="186"/>
      <c r="K1" s="1"/>
      <c r="L1" s="1"/>
      <c r="M1" s="1"/>
      <c r="N1" s="1"/>
      <c r="O1" s="1"/>
      <c r="P1" s="1"/>
      <c r="Q1" s="1"/>
      <c r="R1" s="1"/>
      <c r="S1" s="1"/>
      <c r="T1" s="1"/>
    </row>
    <row r="2" spans="1:20" x14ac:dyDescent="0.4">
      <c r="A2" s="1"/>
      <c r="B2" s="2"/>
      <c r="C2" s="3"/>
      <c r="D2" s="1"/>
      <c r="E2" s="1"/>
      <c r="F2" s="1"/>
      <c r="G2" s="1"/>
      <c r="H2" s="1"/>
      <c r="I2" s="1"/>
      <c r="J2" s="186"/>
      <c r="K2" s="1"/>
      <c r="L2" s="1"/>
      <c r="M2" s="1"/>
      <c r="N2" s="1"/>
      <c r="O2" s="1"/>
      <c r="P2" s="1"/>
      <c r="Q2" s="1"/>
      <c r="R2" s="1"/>
      <c r="S2" s="1"/>
      <c r="T2" s="1"/>
    </row>
    <row r="3" spans="1:20" x14ac:dyDescent="0.4">
      <c r="A3" s="1"/>
      <c r="B3" s="2"/>
      <c r="C3" s="3"/>
      <c r="D3" s="1"/>
      <c r="E3" s="1"/>
      <c r="F3" s="1"/>
      <c r="G3" s="1"/>
      <c r="H3" s="1"/>
      <c r="I3" s="1"/>
      <c r="J3" s="186"/>
      <c r="K3" s="1"/>
      <c r="L3" s="1"/>
      <c r="M3" s="1"/>
      <c r="N3" s="1"/>
      <c r="O3" s="1"/>
      <c r="P3" s="1"/>
      <c r="Q3" s="1"/>
      <c r="R3" s="1"/>
      <c r="S3" s="1"/>
      <c r="T3" s="1"/>
    </row>
    <row r="4" spans="1:20" ht="21" x14ac:dyDescent="0.4">
      <c r="A4" s="441" t="s">
        <v>238</v>
      </c>
      <c r="B4" s="442"/>
      <c r="C4" s="442"/>
      <c r="D4" s="442"/>
      <c r="E4" s="442"/>
      <c r="F4" s="442"/>
      <c r="G4" s="442"/>
      <c r="H4" s="442"/>
      <c r="I4" s="442"/>
      <c r="J4" s="442"/>
      <c r="K4" s="1"/>
      <c r="L4" s="1"/>
      <c r="M4" s="1"/>
      <c r="N4" s="1"/>
      <c r="O4" s="1"/>
      <c r="P4" s="1"/>
      <c r="Q4" s="1"/>
      <c r="R4" s="1"/>
      <c r="S4" s="1"/>
      <c r="T4" s="1"/>
    </row>
    <row r="5" spans="1:20" ht="21" x14ac:dyDescent="0.4">
      <c r="A5" s="5" t="s">
        <v>1</v>
      </c>
      <c r="B5" s="115" t="s">
        <v>2</v>
      </c>
      <c r="C5" s="6" t="s">
        <v>3</v>
      </c>
      <c r="D5" s="6">
        <v>2020</v>
      </c>
      <c r="E5" s="6">
        <v>2021</v>
      </c>
      <c r="F5" s="216">
        <v>2022</v>
      </c>
      <c r="G5" s="94">
        <v>2023</v>
      </c>
      <c r="H5" s="94">
        <v>2024</v>
      </c>
      <c r="I5" s="94" t="s">
        <v>17</v>
      </c>
      <c r="J5" s="204" t="s">
        <v>18</v>
      </c>
      <c r="K5" s="1"/>
      <c r="L5" s="1"/>
      <c r="M5" s="1"/>
      <c r="N5" s="1"/>
      <c r="O5" s="1"/>
      <c r="P5" s="1"/>
      <c r="Q5" s="1"/>
      <c r="R5" s="1"/>
      <c r="S5" s="1"/>
      <c r="T5" s="1"/>
    </row>
    <row r="6" spans="1:20" x14ac:dyDescent="0.4">
      <c r="A6" s="116" t="s">
        <v>239</v>
      </c>
      <c r="B6" s="117" t="s">
        <v>240</v>
      </c>
      <c r="C6" s="118" t="s">
        <v>241</v>
      </c>
      <c r="D6" s="119">
        <f>D7+D8</f>
        <v>7863.8364112729178</v>
      </c>
      <c r="E6" s="119">
        <f t="shared" ref="E6:H6" si="0">E7+E8</f>
        <v>9047.9833300000009</v>
      </c>
      <c r="F6" s="208">
        <f t="shared" si="0"/>
        <v>13228.4292889887</v>
      </c>
      <c r="G6" s="217">
        <f t="shared" ref="G6" si="1">G7+G8</f>
        <v>16209.823709000002</v>
      </c>
      <c r="H6" s="217">
        <f t="shared" si="0"/>
        <v>19449.686467</v>
      </c>
      <c r="I6" s="217">
        <f t="shared" ref="I6" si="2">I7+I8</f>
        <v>0</v>
      </c>
      <c r="J6" s="187"/>
      <c r="K6" s="1"/>
      <c r="L6" s="1"/>
      <c r="M6" s="1"/>
      <c r="N6" s="1"/>
      <c r="O6" s="1"/>
      <c r="P6" s="1"/>
      <c r="Q6" s="1"/>
      <c r="R6" s="1"/>
      <c r="S6" s="1"/>
      <c r="T6" s="1"/>
    </row>
    <row r="7" spans="1:20" x14ac:dyDescent="0.4">
      <c r="A7" s="120"/>
      <c r="B7" s="121" t="s">
        <v>242</v>
      </c>
      <c r="C7" s="8" t="s">
        <v>241</v>
      </c>
      <c r="D7" s="10">
        <f>D14+D37</f>
        <v>2260.1027300000001</v>
      </c>
      <c r="E7" s="10">
        <f t="shared" ref="E7:H7" si="3">E14+E37</f>
        <v>3127.059060000001</v>
      </c>
      <c r="F7" s="206">
        <f t="shared" si="3"/>
        <v>5293.3870743184989</v>
      </c>
      <c r="G7" s="218">
        <f t="shared" ref="G7" si="4">G14+G37</f>
        <v>4938.5327190000007</v>
      </c>
      <c r="H7" s="218">
        <f t="shared" si="3"/>
        <v>5158.3165530000024</v>
      </c>
      <c r="I7" s="218">
        <f t="shared" ref="I7" si="5">I14+I37</f>
        <v>0</v>
      </c>
      <c r="J7" s="187"/>
      <c r="K7" s="1"/>
      <c r="L7" s="1"/>
      <c r="M7" s="1"/>
      <c r="N7" s="1"/>
      <c r="O7" s="1"/>
      <c r="P7" s="1"/>
      <c r="Q7" s="1"/>
      <c r="R7" s="1"/>
      <c r="S7" s="1"/>
      <c r="T7" s="1"/>
    </row>
    <row r="8" spans="1:20" x14ac:dyDescent="0.4">
      <c r="A8" s="8"/>
      <c r="B8" s="122" t="s">
        <v>243</v>
      </c>
      <c r="C8" s="8" t="s">
        <v>241</v>
      </c>
      <c r="D8" s="11">
        <f>D23+D48</f>
        <v>5603.7336812729181</v>
      </c>
      <c r="E8" s="11">
        <f t="shared" ref="E8:H8" si="6">E23+E48</f>
        <v>5920.9242699999995</v>
      </c>
      <c r="F8" s="207">
        <f t="shared" si="6"/>
        <v>7935.0422146702012</v>
      </c>
      <c r="G8" s="144">
        <f t="shared" ref="G8" si="7">G23+G48</f>
        <v>11271.290990000001</v>
      </c>
      <c r="H8" s="144">
        <f t="shared" si="6"/>
        <v>14291.369913999999</v>
      </c>
      <c r="I8" s="144">
        <f t="shared" ref="I8" si="8">I23+I48</f>
        <v>0</v>
      </c>
      <c r="J8" s="187"/>
      <c r="K8" s="1"/>
      <c r="L8" s="1"/>
      <c r="M8" s="1"/>
      <c r="N8" s="1"/>
      <c r="O8" s="1"/>
      <c r="P8" s="1"/>
      <c r="Q8" s="1"/>
      <c r="R8" s="1"/>
      <c r="S8" s="1"/>
      <c r="T8" s="1"/>
    </row>
    <row r="9" spans="1:20" x14ac:dyDescent="0.4">
      <c r="A9" s="123" t="s">
        <v>244</v>
      </c>
      <c r="B9" s="124" t="s">
        <v>245</v>
      </c>
      <c r="C9" s="118" t="s">
        <v>241</v>
      </c>
      <c r="D9" s="125">
        <f>SUM(D10:D12)</f>
        <v>1119.8247999999999</v>
      </c>
      <c r="E9" s="125">
        <f t="shared" ref="E9:H9" si="9">SUM(E10:E12)</f>
        <v>1470.4999399999999</v>
      </c>
      <c r="F9" s="209">
        <f t="shared" si="9"/>
        <v>1978.9566106702005</v>
      </c>
      <c r="G9" s="217">
        <f t="shared" ref="G9" si="10">SUM(G10:G12)</f>
        <v>2758.5137</v>
      </c>
      <c r="H9" s="217">
        <f t="shared" si="9"/>
        <v>3686.3023799999992</v>
      </c>
      <c r="I9" s="217">
        <f t="shared" ref="I9" si="11">SUM(I10:I12)</f>
        <v>0</v>
      </c>
      <c r="J9" s="187"/>
      <c r="K9" s="1"/>
      <c r="L9" s="1"/>
      <c r="M9" s="1"/>
      <c r="N9" s="1"/>
      <c r="O9" s="1"/>
      <c r="P9" s="1"/>
      <c r="Q9" s="1"/>
      <c r="R9" s="1"/>
      <c r="S9" s="1"/>
      <c r="T9" s="1"/>
    </row>
    <row r="10" spans="1:20" x14ac:dyDescent="0.4">
      <c r="A10" s="18"/>
      <c r="B10" s="126" t="s">
        <v>246</v>
      </c>
      <c r="C10" s="14" t="s">
        <v>241</v>
      </c>
      <c r="D10" s="15">
        <f t="shared" ref="D10:H10" si="12">D16+D20+D25+D29</f>
        <v>1.19</v>
      </c>
      <c r="E10" s="15">
        <f t="shared" si="12"/>
        <v>1.3</v>
      </c>
      <c r="F10" s="202">
        <f t="shared" si="12"/>
        <v>0</v>
      </c>
      <c r="G10" s="48">
        <f t="shared" ref="G10" si="13">G16+G20+G25+G29</f>
        <v>81.74515000000001</v>
      </c>
      <c r="H10" s="48">
        <f t="shared" si="12"/>
        <v>140.33900000000003</v>
      </c>
      <c r="I10" s="48">
        <f t="shared" ref="I10" si="14">I16+I20+I25+I29</f>
        <v>0</v>
      </c>
      <c r="J10" s="187"/>
      <c r="K10" s="1"/>
      <c r="L10" s="1"/>
      <c r="M10" s="1"/>
      <c r="N10" s="1"/>
      <c r="O10" s="1"/>
      <c r="P10" s="1"/>
      <c r="Q10" s="1"/>
      <c r="R10" s="1"/>
      <c r="S10" s="1"/>
      <c r="T10" s="1"/>
    </row>
    <row r="11" spans="1:20" x14ac:dyDescent="0.4">
      <c r="A11" s="18"/>
      <c r="B11" s="126" t="s">
        <v>247</v>
      </c>
      <c r="C11" s="14" t="s">
        <v>241</v>
      </c>
      <c r="D11" s="15">
        <f t="shared" ref="D11:H11" si="15">D17+D21+D26+D30</f>
        <v>640.6126999999999</v>
      </c>
      <c r="E11" s="15">
        <f t="shared" si="15"/>
        <v>646.29643999999996</v>
      </c>
      <c r="F11" s="202">
        <f t="shared" si="15"/>
        <v>1821.6023706702006</v>
      </c>
      <c r="G11" s="48">
        <f t="shared" ref="G11" si="16">G17+G21+G26+G30</f>
        <v>2135.2610599999998</v>
      </c>
      <c r="H11" s="48">
        <f t="shared" si="15"/>
        <v>2225.1078999999995</v>
      </c>
      <c r="I11" s="48">
        <f t="shared" ref="I11" si="17">I17+I21+I26+I30</f>
        <v>0</v>
      </c>
      <c r="J11" s="187"/>
      <c r="K11" s="1"/>
      <c r="L11" s="1"/>
      <c r="M11" s="1"/>
      <c r="N11" s="1"/>
      <c r="O11" s="1"/>
      <c r="P11" s="1"/>
      <c r="Q11" s="1"/>
      <c r="R11" s="1"/>
      <c r="S11" s="1"/>
      <c r="T11" s="1"/>
    </row>
    <row r="12" spans="1:20" x14ac:dyDescent="0.4">
      <c r="A12" s="18"/>
      <c r="B12" s="126" t="s">
        <v>248</v>
      </c>
      <c r="C12" s="14" t="s">
        <v>241</v>
      </c>
      <c r="D12" s="15">
        <f>D18+D22+D27+D31</f>
        <v>478.02210000000002</v>
      </c>
      <c r="E12" s="15">
        <f t="shared" ref="E12:H12" si="18">E18+E22+E27+E31</f>
        <v>822.90350000000001</v>
      </c>
      <c r="F12" s="202">
        <f t="shared" si="18"/>
        <v>157.35424</v>
      </c>
      <c r="G12" s="48">
        <f t="shared" ref="G12" si="19">G18+G22+G27+G31</f>
        <v>541.50749000000008</v>
      </c>
      <c r="H12" s="48">
        <f t="shared" si="18"/>
        <v>1320.8554799999999</v>
      </c>
      <c r="I12" s="48">
        <f t="shared" ref="I12" si="20">I18+I22+I27+I31</f>
        <v>0</v>
      </c>
      <c r="J12" s="187"/>
      <c r="K12" s="1"/>
      <c r="L12" s="1"/>
      <c r="M12" s="1"/>
      <c r="N12" s="1"/>
      <c r="O12" s="1"/>
      <c r="P12" s="1"/>
      <c r="Q12" s="1"/>
      <c r="R12" s="1"/>
      <c r="S12" s="1"/>
      <c r="T12" s="1"/>
    </row>
    <row r="13" spans="1:20" ht="21" x14ac:dyDescent="0.45">
      <c r="A13" s="18"/>
      <c r="B13" s="126" t="s">
        <v>249</v>
      </c>
      <c r="C13" s="14" t="s">
        <v>25</v>
      </c>
      <c r="D13" s="15">
        <f>(D23/D8)*100</f>
        <v>19.630570661775611</v>
      </c>
      <c r="E13" s="15">
        <f t="shared" ref="E13:H13" si="21">(E23/E8)*100</f>
        <v>24.710718686493184</v>
      </c>
      <c r="F13" s="202">
        <f t="shared" si="21"/>
        <v>24.496293757285187</v>
      </c>
      <c r="G13" s="48">
        <f t="shared" ref="G13" si="22">(G23/G8)*100</f>
        <v>24.464705528820708</v>
      </c>
      <c r="H13" s="48">
        <f t="shared" si="21"/>
        <v>25.792271155119156</v>
      </c>
      <c r="I13" s="48" t="e">
        <f t="shared" ref="I13" si="23">(I23/I8)*100</f>
        <v>#DIV/0!</v>
      </c>
      <c r="J13" s="219" t="s">
        <v>250</v>
      </c>
      <c r="K13" s="1"/>
      <c r="L13" s="1"/>
      <c r="M13" s="1"/>
      <c r="N13" s="1"/>
      <c r="O13" s="1"/>
      <c r="P13" s="1"/>
      <c r="Q13" s="1"/>
      <c r="R13" s="1"/>
      <c r="S13" s="1"/>
      <c r="T13" s="1"/>
    </row>
    <row r="14" spans="1:20" x14ac:dyDescent="0.4">
      <c r="A14" s="20"/>
      <c r="B14" s="127" t="s">
        <v>633</v>
      </c>
      <c r="C14" s="8" t="s">
        <v>241</v>
      </c>
      <c r="D14" s="9">
        <f>D15+D19</f>
        <v>19.779900000000001</v>
      </c>
      <c r="E14" s="9">
        <f t="shared" ref="E14:H14" si="24">E15+E19</f>
        <v>7.3970000000000002</v>
      </c>
      <c r="F14" s="205">
        <f t="shared" si="24"/>
        <v>35.16536</v>
      </c>
      <c r="G14" s="144">
        <f t="shared" ref="G14" si="25">G15+G19</f>
        <v>1.0255500000000002</v>
      </c>
      <c r="H14" s="144">
        <f t="shared" si="24"/>
        <v>0.23350000000000001</v>
      </c>
      <c r="I14" s="144">
        <f t="shared" ref="I14" si="26">I15+I19</f>
        <v>0</v>
      </c>
      <c r="J14" s="187"/>
      <c r="K14" s="1"/>
      <c r="L14" s="1"/>
      <c r="M14" s="1"/>
      <c r="N14" s="1"/>
      <c r="O14" s="1"/>
      <c r="P14" s="1"/>
      <c r="Q14" s="1"/>
      <c r="R14" s="1"/>
      <c r="S14" s="1"/>
      <c r="T14" s="1"/>
    </row>
    <row r="15" spans="1:20" x14ac:dyDescent="0.4">
      <c r="A15" s="20"/>
      <c r="B15" s="127" t="s">
        <v>251</v>
      </c>
      <c r="C15" s="8" t="s">
        <v>241</v>
      </c>
      <c r="D15" s="9">
        <f>SUM(D16:D18)</f>
        <v>0</v>
      </c>
      <c r="E15" s="9">
        <f t="shared" ref="E15:H15" si="27">SUM(E16:E18)</f>
        <v>0</v>
      </c>
      <c r="F15" s="205">
        <f t="shared" si="27"/>
        <v>0</v>
      </c>
      <c r="G15" s="144">
        <f t="shared" ref="G15" si="28">SUM(G16:G18)</f>
        <v>0</v>
      </c>
      <c r="H15" s="144">
        <f t="shared" si="27"/>
        <v>0</v>
      </c>
      <c r="I15" s="144">
        <f t="shared" ref="I15" si="29">SUM(I16:I18)</f>
        <v>0</v>
      </c>
      <c r="J15" s="187"/>
      <c r="K15" s="1"/>
      <c r="L15" s="1"/>
      <c r="M15" s="1"/>
      <c r="N15" s="1"/>
      <c r="O15" s="1"/>
      <c r="P15" s="1"/>
      <c r="Q15" s="1"/>
      <c r="R15" s="1"/>
      <c r="S15" s="1"/>
      <c r="T15" s="1"/>
    </row>
    <row r="16" spans="1:20" x14ac:dyDescent="0.4">
      <c r="A16" s="18"/>
      <c r="B16" s="126" t="s">
        <v>246</v>
      </c>
      <c r="C16" s="14" t="s">
        <v>241</v>
      </c>
      <c r="D16" s="15">
        <v>0</v>
      </c>
      <c r="E16" s="15">
        <v>0</v>
      </c>
      <c r="F16" s="202">
        <v>0</v>
      </c>
      <c r="G16" s="48">
        <v>0</v>
      </c>
      <c r="H16" s="48">
        <v>0</v>
      </c>
      <c r="I16" s="48"/>
      <c r="J16" s="187"/>
      <c r="K16" s="1"/>
      <c r="L16" s="1"/>
      <c r="M16" s="1"/>
      <c r="N16" s="1"/>
      <c r="O16" s="1"/>
      <c r="P16" s="1"/>
      <c r="Q16" s="1"/>
      <c r="R16" s="1"/>
      <c r="S16" s="1"/>
      <c r="T16" s="1"/>
    </row>
    <row r="17" spans="1:20" x14ac:dyDescent="0.4">
      <c r="A17" s="18"/>
      <c r="B17" s="126" t="s">
        <v>247</v>
      </c>
      <c r="C17" s="14" t="s">
        <v>241</v>
      </c>
      <c r="D17" s="15">
        <v>0</v>
      </c>
      <c r="E17" s="15">
        <v>0</v>
      </c>
      <c r="F17" s="202">
        <v>0</v>
      </c>
      <c r="G17" s="48">
        <v>0</v>
      </c>
      <c r="H17" s="48">
        <v>0</v>
      </c>
      <c r="I17" s="48"/>
      <c r="J17" s="187"/>
      <c r="K17" s="1"/>
      <c r="L17" s="1"/>
      <c r="M17" s="1"/>
      <c r="N17" s="1"/>
      <c r="O17" s="1"/>
      <c r="P17" s="1"/>
      <c r="Q17" s="1"/>
      <c r="R17" s="1"/>
      <c r="S17" s="1"/>
      <c r="T17" s="1"/>
    </row>
    <row r="18" spans="1:20" x14ac:dyDescent="0.4">
      <c r="A18" s="18"/>
      <c r="B18" s="126" t="s">
        <v>248</v>
      </c>
      <c r="C18" s="14" t="s">
        <v>241</v>
      </c>
      <c r="D18" s="15">
        <v>0</v>
      </c>
      <c r="E18" s="15">
        <v>0</v>
      </c>
      <c r="F18" s="202">
        <v>0</v>
      </c>
      <c r="G18" s="48">
        <v>0</v>
      </c>
      <c r="H18" s="48">
        <v>0</v>
      </c>
      <c r="I18" s="48"/>
      <c r="J18" s="187"/>
      <c r="K18" s="1"/>
      <c r="L18" s="1"/>
      <c r="M18" s="1"/>
      <c r="N18" s="1"/>
      <c r="O18" s="1"/>
      <c r="P18" s="1"/>
      <c r="Q18" s="1"/>
      <c r="R18" s="1"/>
      <c r="S18" s="1"/>
      <c r="T18" s="1"/>
    </row>
    <row r="19" spans="1:20" x14ac:dyDescent="0.4">
      <c r="A19" s="20"/>
      <c r="B19" s="127" t="s">
        <v>252</v>
      </c>
      <c r="C19" s="8" t="s">
        <v>241</v>
      </c>
      <c r="D19" s="9">
        <f>SUM(D20:D22)</f>
        <v>19.779900000000001</v>
      </c>
      <c r="E19" s="9">
        <f t="shared" ref="E19:H19" si="30">SUM(E20:E22)</f>
        <v>7.3970000000000002</v>
      </c>
      <c r="F19" s="205">
        <f t="shared" si="30"/>
        <v>35.16536</v>
      </c>
      <c r="G19" s="144">
        <f t="shared" ref="G19" si="31">SUM(G20:G22)</f>
        <v>1.0255500000000002</v>
      </c>
      <c r="H19" s="144">
        <f t="shared" si="30"/>
        <v>0.23350000000000001</v>
      </c>
      <c r="I19" s="144">
        <f t="shared" ref="I19" si="32">SUM(I20:I22)</f>
        <v>0</v>
      </c>
      <c r="J19" s="187"/>
      <c r="K19" s="1"/>
      <c r="L19" s="1"/>
      <c r="M19" s="1"/>
      <c r="N19" s="1"/>
      <c r="O19" s="1"/>
      <c r="P19" s="1"/>
      <c r="Q19" s="1"/>
      <c r="R19" s="1"/>
      <c r="S19" s="1"/>
      <c r="T19" s="1"/>
    </row>
    <row r="20" spans="1:20" x14ac:dyDescent="0.4">
      <c r="A20" s="18"/>
      <c r="B20" s="126" t="s">
        <v>246</v>
      </c>
      <c r="C20" s="14" t="s">
        <v>241</v>
      </c>
      <c r="D20" s="15">
        <v>0</v>
      </c>
      <c r="E20" s="15">
        <v>0</v>
      </c>
      <c r="F20" s="202">
        <v>0</v>
      </c>
      <c r="G20" s="48">
        <v>0</v>
      </c>
      <c r="H20" s="48">
        <v>0</v>
      </c>
      <c r="I20" s="48"/>
      <c r="J20" s="187"/>
      <c r="K20" s="1"/>
      <c r="L20" s="1"/>
      <c r="M20" s="1"/>
      <c r="N20" s="1"/>
      <c r="O20" s="1"/>
      <c r="P20" s="1"/>
      <c r="Q20" s="1"/>
      <c r="R20" s="1"/>
      <c r="S20" s="1"/>
      <c r="T20" s="1"/>
    </row>
    <row r="21" spans="1:20" x14ac:dyDescent="0.4">
      <c r="A21" s="18"/>
      <c r="B21" s="126" t="s">
        <v>247</v>
      </c>
      <c r="C21" s="14" t="s">
        <v>241</v>
      </c>
      <c r="D21" s="15">
        <v>19.779900000000001</v>
      </c>
      <c r="E21" s="15">
        <v>7.3970000000000002</v>
      </c>
      <c r="F21" s="202">
        <v>35.16536</v>
      </c>
      <c r="G21" s="48">
        <v>0.95055000000000012</v>
      </c>
      <c r="H21" s="48">
        <v>0.1145</v>
      </c>
      <c r="I21" s="48"/>
      <c r="J21" s="187"/>
      <c r="K21" s="1"/>
      <c r="L21" s="1"/>
      <c r="M21" s="1"/>
      <c r="N21" s="1"/>
      <c r="O21" s="1"/>
      <c r="P21" s="1"/>
      <c r="Q21" s="1"/>
      <c r="R21" s="1"/>
      <c r="S21" s="1"/>
      <c r="T21" s="1"/>
    </row>
    <row r="22" spans="1:20" x14ac:dyDescent="0.4">
      <c r="A22" s="18"/>
      <c r="B22" s="126" t="s">
        <v>248</v>
      </c>
      <c r="C22" s="14" t="s">
        <v>241</v>
      </c>
      <c r="D22" s="15">
        <v>0</v>
      </c>
      <c r="E22" s="15">
        <v>0</v>
      </c>
      <c r="F22" s="202">
        <v>0</v>
      </c>
      <c r="G22" s="48">
        <v>7.4999999999999997E-2</v>
      </c>
      <c r="H22" s="48">
        <v>0.11900000000000001</v>
      </c>
      <c r="I22" s="48"/>
      <c r="J22" s="187"/>
      <c r="K22" s="1"/>
      <c r="L22" s="1"/>
      <c r="M22" s="1"/>
      <c r="N22" s="1"/>
      <c r="O22" s="1"/>
      <c r="P22" s="1"/>
      <c r="Q22" s="1"/>
      <c r="R22" s="1"/>
      <c r="S22" s="1"/>
      <c r="T22" s="1"/>
    </row>
    <row r="23" spans="1:20" x14ac:dyDescent="0.4">
      <c r="A23" s="20"/>
      <c r="B23" s="17" t="s">
        <v>253</v>
      </c>
      <c r="C23" s="128" t="s">
        <v>241</v>
      </c>
      <c r="D23" s="9">
        <f>D24+D28</f>
        <v>1100.0448999999999</v>
      </c>
      <c r="E23" s="9">
        <f t="shared" ref="E23:H23" si="33">E24+E28</f>
        <v>1463.10294</v>
      </c>
      <c r="F23" s="205">
        <f t="shared" si="33"/>
        <v>1943.7912506702007</v>
      </c>
      <c r="G23" s="144">
        <f t="shared" ref="G23" si="34">G24+G28</f>
        <v>2757.4881500000006</v>
      </c>
      <c r="H23" s="144">
        <f t="shared" si="33"/>
        <v>3686.0688799999994</v>
      </c>
      <c r="I23" s="144">
        <f t="shared" ref="I23" si="35">I24+I28</f>
        <v>0</v>
      </c>
      <c r="J23" s="187"/>
      <c r="K23" s="1"/>
      <c r="L23" s="1"/>
      <c r="M23" s="1"/>
      <c r="N23" s="1"/>
      <c r="O23" s="1"/>
      <c r="P23" s="1"/>
      <c r="Q23" s="1"/>
      <c r="R23" s="1"/>
      <c r="S23" s="1"/>
      <c r="T23" s="1"/>
    </row>
    <row r="24" spans="1:20" x14ac:dyDescent="0.4">
      <c r="A24" s="20"/>
      <c r="B24" s="17" t="s">
        <v>254</v>
      </c>
      <c r="C24" s="128" t="s">
        <v>241</v>
      </c>
      <c r="D24" s="9">
        <f>SUM(D25:D27)</f>
        <v>1.3499999999999999</v>
      </c>
      <c r="E24" s="9">
        <f t="shared" ref="E24:H24" si="36">SUM(E25:E27)</f>
        <v>1.3</v>
      </c>
      <c r="F24" s="205">
        <f t="shared" si="36"/>
        <v>49.210960000000007</v>
      </c>
      <c r="G24" s="144">
        <f t="shared" ref="G24" si="37">SUM(G25:G27)</f>
        <v>127.97679000000001</v>
      </c>
      <c r="H24" s="144">
        <f t="shared" si="36"/>
        <v>53.016940000000005</v>
      </c>
      <c r="I24" s="144">
        <f t="shared" ref="I24" si="38">SUM(I25:I27)</f>
        <v>0</v>
      </c>
      <c r="J24" s="187"/>
      <c r="K24" s="1"/>
      <c r="L24" s="1"/>
      <c r="M24" s="1"/>
      <c r="N24" s="1"/>
      <c r="O24" s="1"/>
      <c r="P24" s="1"/>
      <c r="Q24" s="1"/>
      <c r="R24" s="1"/>
      <c r="S24" s="1"/>
      <c r="T24" s="1"/>
    </row>
    <row r="25" spans="1:20" x14ac:dyDescent="0.4">
      <c r="A25" s="18"/>
      <c r="B25" s="126" t="s">
        <v>246</v>
      </c>
      <c r="C25" s="14" t="s">
        <v>241</v>
      </c>
      <c r="D25" s="15">
        <v>1.19</v>
      </c>
      <c r="E25" s="15">
        <v>1.3</v>
      </c>
      <c r="F25" s="202">
        <v>0</v>
      </c>
      <c r="G25" s="48">
        <v>0</v>
      </c>
      <c r="H25" s="48">
        <v>0</v>
      </c>
      <c r="I25" s="48"/>
      <c r="J25" s="187"/>
      <c r="K25" s="1"/>
      <c r="L25" s="1"/>
      <c r="M25" s="1"/>
      <c r="N25" s="1"/>
      <c r="O25" s="1"/>
      <c r="P25" s="1"/>
      <c r="Q25" s="1"/>
      <c r="R25" s="1"/>
      <c r="S25" s="1"/>
      <c r="T25" s="1"/>
    </row>
    <row r="26" spans="1:20" x14ac:dyDescent="0.4">
      <c r="A26" s="18"/>
      <c r="B26" s="126" t="s">
        <v>247</v>
      </c>
      <c r="C26" s="14" t="s">
        <v>241</v>
      </c>
      <c r="D26" s="15">
        <v>0</v>
      </c>
      <c r="E26" s="15">
        <v>0</v>
      </c>
      <c r="F26" s="202">
        <v>0</v>
      </c>
      <c r="G26" s="48">
        <v>8.315100000000001</v>
      </c>
      <c r="H26" s="48">
        <v>7.3985000000000003</v>
      </c>
      <c r="I26" s="48"/>
      <c r="J26" s="187"/>
      <c r="K26" s="1"/>
      <c r="L26" s="1"/>
      <c r="M26" s="1"/>
      <c r="N26" s="1"/>
      <c r="O26" s="1"/>
      <c r="P26" s="1"/>
      <c r="Q26" s="1"/>
      <c r="R26" s="1"/>
      <c r="S26" s="1"/>
      <c r="T26" s="1"/>
    </row>
    <row r="27" spans="1:20" x14ac:dyDescent="0.4">
      <c r="A27" s="18"/>
      <c r="B27" s="126" t="s">
        <v>248</v>
      </c>
      <c r="C27" s="14" t="s">
        <v>241</v>
      </c>
      <c r="D27" s="15">
        <v>0.16</v>
      </c>
      <c r="E27" s="15">
        <v>0</v>
      </c>
      <c r="F27" s="202">
        <v>49.210960000000007</v>
      </c>
      <c r="G27" s="48">
        <v>119.66169000000001</v>
      </c>
      <c r="H27" s="48">
        <v>45.618440000000007</v>
      </c>
      <c r="I27" s="48"/>
      <c r="J27" s="187"/>
      <c r="K27" s="1"/>
      <c r="L27" s="1"/>
      <c r="M27" s="1"/>
      <c r="N27" s="1"/>
      <c r="O27" s="1"/>
      <c r="P27" s="1"/>
      <c r="Q27" s="1"/>
      <c r="R27" s="1"/>
      <c r="S27" s="1"/>
      <c r="T27" s="1"/>
    </row>
    <row r="28" spans="1:20" x14ac:dyDescent="0.4">
      <c r="A28" s="129"/>
      <c r="B28" s="17" t="s">
        <v>255</v>
      </c>
      <c r="C28" s="130" t="s">
        <v>241</v>
      </c>
      <c r="D28" s="131">
        <f>SUM(D29:D31)</f>
        <v>1098.6949</v>
      </c>
      <c r="E28" s="131">
        <f>SUM(E29:E31)</f>
        <v>1461.80294</v>
      </c>
      <c r="F28" s="210">
        <f t="shared" ref="F28:H28" si="39">SUM(F29:F31)</f>
        <v>1894.5802906702006</v>
      </c>
      <c r="G28" s="144">
        <f t="shared" ref="G28" si="40">SUM(G29:G31)</f>
        <v>2629.5113600000004</v>
      </c>
      <c r="H28" s="144">
        <f t="shared" si="39"/>
        <v>3633.0519399999994</v>
      </c>
      <c r="I28" s="144">
        <f t="shared" ref="I28" si="41">SUM(I29:I31)</f>
        <v>0</v>
      </c>
      <c r="J28" s="187"/>
      <c r="K28" s="1"/>
      <c r="L28" s="1"/>
      <c r="M28" s="1"/>
      <c r="N28" s="1"/>
      <c r="O28" s="1"/>
      <c r="P28" s="1"/>
      <c r="Q28" s="1"/>
      <c r="R28" s="1"/>
      <c r="S28" s="1"/>
      <c r="T28" s="1"/>
    </row>
    <row r="29" spans="1:20" x14ac:dyDescent="0.4">
      <c r="A29" s="14"/>
      <c r="B29" s="126" t="s">
        <v>246</v>
      </c>
      <c r="C29" s="14" t="s">
        <v>241</v>
      </c>
      <c r="D29" s="15">
        <v>0</v>
      </c>
      <c r="E29" s="15">
        <v>0</v>
      </c>
      <c r="F29" s="202">
        <v>0</v>
      </c>
      <c r="G29" s="48">
        <v>81.74515000000001</v>
      </c>
      <c r="H29" s="48">
        <v>140.33900000000003</v>
      </c>
      <c r="I29" s="48"/>
      <c r="J29" s="187"/>
      <c r="K29" s="1"/>
      <c r="L29" s="1"/>
      <c r="M29" s="1"/>
      <c r="N29" s="1"/>
      <c r="O29" s="1"/>
      <c r="P29" s="1"/>
      <c r="Q29" s="1"/>
      <c r="R29" s="1"/>
      <c r="S29" s="1"/>
      <c r="T29" s="1"/>
    </row>
    <row r="30" spans="1:20" x14ac:dyDescent="0.4">
      <c r="A30" s="97"/>
      <c r="B30" s="126" t="s">
        <v>247</v>
      </c>
      <c r="C30" s="29" t="s">
        <v>241</v>
      </c>
      <c r="D30" s="21">
        <v>620.83279999999991</v>
      </c>
      <c r="E30" s="21">
        <v>638.89943999999991</v>
      </c>
      <c r="F30" s="201">
        <v>1786.4370106702006</v>
      </c>
      <c r="G30" s="48">
        <v>2125.99541</v>
      </c>
      <c r="H30" s="48">
        <v>2217.5948999999996</v>
      </c>
      <c r="I30" s="48"/>
      <c r="J30" s="187"/>
      <c r="K30" s="1"/>
      <c r="L30" s="1"/>
      <c r="M30" s="1"/>
      <c r="N30" s="1"/>
      <c r="O30" s="1"/>
      <c r="P30" s="1"/>
      <c r="Q30" s="1"/>
      <c r="R30" s="1"/>
      <c r="S30" s="1"/>
      <c r="T30" s="1"/>
    </row>
    <row r="31" spans="1:20" x14ac:dyDescent="0.4">
      <c r="A31" s="18"/>
      <c r="B31" s="126" t="s">
        <v>248</v>
      </c>
      <c r="C31" s="14" t="s">
        <v>241</v>
      </c>
      <c r="D31" s="132">
        <v>477.8621</v>
      </c>
      <c r="E31" s="132">
        <v>822.90350000000001</v>
      </c>
      <c r="F31" s="211">
        <v>108.14328</v>
      </c>
      <c r="G31" s="185">
        <v>421.77080000000007</v>
      </c>
      <c r="H31" s="185">
        <v>1275.1180399999998</v>
      </c>
      <c r="I31" s="185"/>
      <c r="J31" s="187"/>
      <c r="K31" s="1"/>
      <c r="L31" s="1"/>
      <c r="M31" s="1"/>
      <c r="N31" s="1"/>
      <c r="O31" s="1"/>
      <c r="P31" s="1"/>
      <c r="Q31" s="1"/>
      <c r="R31" s="1"/>
      <c r="S31" s="1"/>
      <c r="T31" s="1"/>
    </row>
    <row r="32" spans="1:20" ht="21" x14ac:dyDescent="0.45">
      <c r="A32" s="133" t="s">
        <v>256</v>
      </c>
      <c r="B32" s="117" t="s">
        <v>257</v>
      </c>
      <c r="C32" s="118" t="s">
        <v>241</v>
      </c>
      <c r="D32" s="119">
        <f>D37+D48</f>
        <v>6744.0116112729183</v>
      </c>
      <c r="E32" s="119">
        <f t="shared" ref="E32:H32" si="42">E37+E48</f>
        <v>7577.4833900000012</v>
      </c>
      <c r="F32" s="208">
        <f t="shared" si="42"/>
        <v>11249.4726783185</v>
      </c>
      <c r="G32" s="217">
        <f t="shared" ref="G32" si="43">G37+G48</f>
        <v>13451.310009000001</v>
      </c>
      <c r="H32" s="217">
        <f t="shared" si="42"/>
        <v>15763.384087000002</v>
      </c>
      <c r="I32" s="217">
        <f t="shared" ref="I32" si="44">I37+I48</f>
        <v>0</v>
      </c>
      <c r="J32" s="230" t="s">
        <v>258</v>
      </c>
      <c r="K32" s="1"/>
      <c r="L32" s="1"/>
      <c r="M32" s="1"/>
      <c r="N32" s="1"/>
      <c r="O32" s="1"/>
      <c r="P32" s="1"/>
      <c r="Q32" s="1"/>
      <c r="R32" s="1"/>
      <c r="S32" s="1"/>
      <c r="T32" s="1"/>
    </row>
    <row r="33" spans="1:20" x14ac:dyDescent="0.4">
      <c r="A33" s="18"/>
      <c r="B33" s="126" t="s">
        <v>259</v>
      </c>
      <c r="C33" s="14" t="s">
        <v>241</v>
      </c>
      <c r="D33" s="15">
        <f>D39+D44+D50+D55</f>
        <v>345.78300000000002</v>
      </c>
      <c r="E33" s="15">
        <f t="shared" ref="E33:H33" si="45">E39+E44+E50+E55</f>
        <v>398.8</v>
      </c>
      <c r="F33" s="202">
        <f t="shared" si="45"/>
        <v>729.18748000000005</v>
      </c>
      <c r="G33" s="48">
        <f t="shared" ref="G33" si="46">G39+G44+G50+G55</f>
        <v>1012.47127</v>
      </c>
      <c r="H33" s="48">
        <f t="shared" si="45"/>
        <v>683.95870200000002</v>
      </c>
      <c r="I33" s="48">
        <f t="shared" ref="I33" si="47">I39+I44+I50+I55</f>
        <v>0</v>
      </c>
      <c r="J33" s="187"/>
      <c r="K33" s="1"/>
      <c r="L33" s="1"/>
      <c r="M33" s="1"/>
      <c r="N33" s="1"/>
      <c r="O33" s="1"/>
      <c r="P33" s="1"/>
      <c r="Q33" s="1"/>
      <c r="R33" s="1"/>
      <c r="S33" s="1"/>
      <c r="T33" s="1"/>
    </row>
    <row r="34" spans="1:20" x14ac:dyDescent="0.4">
      <c r="A34" s="18"/>
      <c r="B34" s="126" t="s">
        <v>260</v>
      </c>
      <c r="C34" s="14" t="s">
        <v>241</v>
      </c>
      <c r="D34" s="15">
        <f t="shared" ref="D34:H34" si="48">D40+D45+D51+D56</f>
        <v>2983.1643412729177</v>
      </c>
      <c r="E34" s="15">
        <f t="shared" si="48"/>
        <v>3832.1818600000006</v>
      </c>
      <c r="F34" s="202">
        <f t="shared" si="48"/>
        <v>5474.923394318499</v>
      </c>
      <c r="G34" s="48">
        <f t="shared" ref="G34" si="49">G40+G45+G51+G56</f>
        <v>5278.2400890000008</v>
      </c>
      <c r="H34" s="48">
        <f t="shared" si="48"/>
        <v>5417.5363520000019</v>
      </c>
      <c r="I34" s="48">
        <f t="shared" ref="I34" si="50">I40+I45+I51+I56</f>
        <v>0</v>
      </c>
      <c r="J34" s="187"/>
      <c r="K34" s="1"/>
      <c r="L34" s="1"/>
      <c r="M34" s="1"/>
      <c r="N34" s="1"/>
      <c r="O34" s="1"/>
      <c r="P34" s="1"/>
      <c r="Q34" s="1"/>
      <c r="R34" s="1"/>
      <c r="S34" s="1"/>
      <c r="T34" s="1"/>
    </row>
    <row r="35" spans="1:20" x14ac:dyDescent="0.4">
      <c r="A35" s="19"/>
      <c r="B35" s="134" t="s">
        <v>261</v>
      </c>
      <c r="C35" s="135" t="s">
        <v>241</v>
      </c>
      <c r="D35" s="136">
        <f t="shared" ref="D35:H35" si="51">D41+D46+D52+D57</f>
        <v>3415.0642700000003</v>
      </c>
      <c r="E35" s="136">
        <f t="shared" si="51"/>
        <v>3346.50153</v>
      </c>
      <c r="F35" s="212">
        <f t="shared" si="51"/>
        <v>5045.3618040000001</v>
      </c>
      <c r="G35" s="48">
        <f t="shared" ref="G35" si="52">G41+G46+G52+G57</f>
        <v>7086.7591500000008</v>
      </c>
      <c r="H35" s="48">
        <f t="shared" si="51"/>
        <v>9523.736033000001</v>
      </c>
      <c r="I35" s="48">
        <f t="shared" ref="I35" si="53">I41+I46+I52+I57</f>
        <v>0</v>
      </c>
      <c r="J35" s="187"/>
      <c r="K35" s="1"/>
      <c r="L35" s="1"/>
      <c r="M35" s="1"/>
      <c r="N35" s="1"/>
      <c r="O35" s="1"/>
      <c r="P35" s="1"/>
      <c r="Q35" s="1"/>
      <c r="R35" s="1"/>
      <c r="S35" s="1"/>
      <c r="T35" s="1"/>
    </row>
    <row r="36" spans="1:20" x14ac:dyDescent="0.4">
      <c r="A36" s="95"/>
      <c r="B36" s="137" t="s">
        <v>262</v>
      </c>
      <c r="C36" s="41" t="s">
        <v>241</v>
      </c>
      <c r="D36" s="48">
        <f t="shared" ref="D36:H36" si="54">D42+D47+D53+D58</f>
        <v>0</v>
      </c>
      <c r="E36" s="48">
        <f t="shared" si="54"/>
        <v>0</v>
      </c>
      <c r="F36" s="213">
        <f t="shared" si="54"/>
        <v>0</v>
      </c>
      <c r="G36" s="48">
        <f t="shared" ref="G36" si="55">G42+G47+G53+G58</f>
        <v>73.839500000000001</v>
      </c>
      <c r="H36" s="48">
        <f t="shared" si="54"/>
        <v>138.15299999999999</v>
      </c>
      <c r="I36" s="48">
        <f t="shared" ref="I36" si="56">I42+I47+I53+I58</f>
        <v>0</v>
      </c>
      <c r="J36" s="187"/>
      <c r="K36" s="1"/>
      <c r="L36" s="1"/>
      <c r="M36" s="1"/>
      <c r="N36" s="1"/>
      <c r="O36" s="1"/>
      <c r="P36" s="1"/>
      <c r="Q36" s="1"/>
      <c r="R36" s="1"/>
      <c r="S36" s="1"/>
      <c r="T36" s="1"/>
    </row>
    <row r="37" spans="1:20" x14ac:dyDescent="0.4">
      <c r="A37" s="138"/>
      <c r="B37" s="139" t="s">
        <v>263</v>
      </c>
      <c r="C37" s="138" t="s">
        <v>241</v>
      </c>
      <c r="D37" s="140">
        <f>D38+D43</f>
        <v>2240.3228300000001</v>
      </c>
      <c r="E37" s="140">
        <f t="shared" ref="E37:H37" si="57">E38+E43</f>
        <v>3119.662060000001</v>
      </c>
      <c r="F37" s="214">
        <f t="shared" si="57"/>
        <v>5258.2217143184989</v>
      </c>
      <c r="G37" s="144">
        <f t="shared" ref="G37" si="58">G38+G43</f>
        <v>4937.5071690000004</v>
      </c>
      <c r="H37" s="144">
        <f t="shared" si="57"/>
        <v>5158.0830530000021</v>
      </c>
      <c r="I37" s="144">
        <f t="shared" ref="I37" si="59">I38+I43</f>
        <v>0</v>
      </c>
      <c r="J37" s="187"/>
      <c r="K37" s="1"/>
      <c r="L37" s="1"/>
      <c r="M37" s="1"/>
      <c r="N37" s="1"/>
      <c r="O37" s="1"/>
      <c r="P37" s="1"/>
      <c r="Q37" s="1"/>
      <c r="R37" s="1"/>
      <c r="S37" s="1"/>
      <c r="T37" s="1"/>
    </row>
    <row r="38" spans="1:20" x14ac:dyDescent="0.4">
      <c r="A38" s="8"/>
      <c r="B38" s="141" t="s">
        <v>264</v>
      </c>
      <c r="C38" s="8" t="s">
        <v>241</v>
      </c>
      <c r="D38" s="9">
        <f>SUM(D39:D42)</f>
        <v>0</v>
      </c>
      <c r="E38" s="9">
        <f t="shared" ref="E38:H38" si="60">SUM(E39:E42)</f>
        <v>0</v>
      </c>
      <c r="F38" s="205">
        <f t="shared" si="60"/>
        <v>0</v>
      </c>
      <c r="G38" s="144">
        <f t="shared" ref="G38" si="61">SUM(G39:G42)</f>
        <v>7.2344999999999997</v>
      </c>
      <c r="H38" s="144">
        <f t="shared" si="60"/>
        <v>7.3935000000000013</v>
      </c>
      <c r="I38" s="144">
        <f t="shared" ref="I38" si="62">SUM(I39:I42)</f>
        <v>0</v>
      </c>
      <c r="J38" s="187"/>
      <c r="K38" s="1"/>
      <c r="L38" s="1"/>
      <c r="M38" s="1"/>
      <c r="N38" s="1"/>
      <c r="O38" s="1"/>
      <c r="P38" s="1"/>
      <c r="Q38" s="1"/>
      <c r="R38" s="1"/>
      <c r="S38" s="1"/>
      <c r="T38" s="1"/>
    </row>
    <row r="39" spans="1:20" x14ac:dyDescent="0.4">
      <c r="A39" s="14"/>
      <c r="B39" s="126" t="s">
        <v>259</v>
      </c>
      <c r="C39" s="14" t="s">
        <v>241</v>
      </c>
      <c r="D39" s="15">
        <v>0</v>
      </c>
      <c r="E39" s="15">
        <v>0</v>
      </c>
      <c r="F39" s="202">
        <v>0</v>
      </c>
      <c r="G39" s="48">
        <v>0</v>
      </c>
      <c r="H39" s="48">
        <v>0</v>
      </c>
      <c r="I39" s="48"/>
      <c r="J39" s="187"/>
      <c r="K39" s="1"/>
      <c r="L39" s="1"/>
      <c r="M39" s="1"/>
      <c r="N39" s="1"/>
      <c r="O39" s="1"/>
      <c r="P39" s="1"/>
      <c r="Q39" s="1"/>
      <c r="R39" s="1"/>
      <c r="S39" s="1"/>
      <c r="T39" s="1"/>
    </row>
    <row r="40" spans="1:20" x14ac:dyDescent="0.4">
      <c r="A40" s="14"/>
      <c r="B40" s="126" t="s">
        <v>260</v>
      </c>
      <c r="C40" s="14" t="s">
        <v>241</v>
      </c>
      <c r="D40" s="15">
        <v>0</v>
      </c>
      <c r="E40" s="15">
        <v>0</v>
      </c>
      <c r="F40" s="202">
        <v>0</v>
      </c>
      <c r="G40" s="48">
        <v>7.2344999999999997</v>
      </c>
      <c r="H40" s="48">
        <v>7.3935000000000013</v>
      </c>
      <c r="I40" s="48"/>
      <c r="J40" s="187"/>
      <c r="K40" s="1"/>
      <c r="L40" s="1"/>
      <c r="M40" s="1"/>
      <c r="N40" s="1"/>
      <c r="O40" s="1"/>
      <c r="P40" s="1"/>
      <c r="Q40" s="1"/>
      <c r="R40" s="1"/>
      <c r="S40" s="1"/>
      <c r="T40" s="1"/>
    </row>
    <row r="41" spans="1:20" x14ac:dyDescent="0.4">
      <c r="A41" s="14"/>
      <c r="B41" s="126" t="s">
        <v>261</v>
      </c>
      <c r="C41" s="14" t="s">
        <v>241</v>
      </c>
      <c r="D41" s="15">
        <v>0</v>
      </c>
      <c r="E41" s="15">
        <v>0</v>
      </c>
      <c r="F41" s="202">
        <v>0</v>
      </c>
      <c r="G41" s="48">
        <v>0</v>
      </c>
      <c r="H41" s="48">
        <v>0</v>
      </c>
      <c r="I41" s="48"/>
      <c r="J41" s="187"/>
      <c r="K41" s="1"/>
      <c r="L41" s="1"/>
      <c r="M41" s="1"/>
      <c r="N41" s="1"/>
      <c r="O41" s="1"/>
      <c r="P41" s="1"/>
      <c r="Q41" s="1"/>
      <c r="R41" s="1"/>
      <c r="S41" s="1"/>
      <c r="T41" s="1"/>
    </row>
    <row r="42" spans="1:20" x14ac:dyDescent="0.4">
      <c r="A42" s="14"/>
      <c r="B42" s="134" t="s">
        <v>262</v>
      </c>
      <c r="C42" s="14" t="s">
        <v>241</v>
      </c>
      <c r="D42" s="15">
        <v>0</v>
      </c>
      <c r="E42" s="15">
        <v>0</v>
      </c>
      <c r="F42" s="202">
        <v>0</v>
      </c>
      <c r="G42" s="48">
        <v>0</v>
      </c>
      <c r="H42" s="48">
        <v>0</v>
      </c>
      <c r="I42" s="48"/>
      <c r="J42" s="187"/>
      <c r="K42" s="1"/>
      <c r="L42" s="1"/>
      <c r="M42" s="1"/>
      <c r="N42" s="1"/>
      <c r="O42" s="1"/>
      <c r="P42" s="1"/>
      <c r="Q42" s="1"/>
      <c r="R42" s="1"/>
      <c r="S42" s="1"/>
      <c r="T42" s="1"/>
    </row>
    <row r="43" spans="1:20" x14ac:dyDescent="0.4">
      <c r="A43" s="8"/>
      <c r="B43" s="141" t="s">
        <v>265</v>
      </c>
      <c r="C43" s="8" t="s">
        <v>241</v>
      </c>
      <c r="D43" s="9">
        <f>SUM(D44:D47)</f>
        <v>2240.3228300000001</v>
      </c>
      <c r="E43" s="9">
        <f t="shared" ref="E43:H43" si="63">SUM(E44:E47)</f>
        <v>3119.662060000001</v>
      </c>
      <c r="F43" s="205">
        <f t="shared" si="63"/>
        <v>5258.2217143184989</v>
      </c>
      <c r="G43" s="144">
        <f t="shared" ref="G43" si="64">SUM(G44:G47)</f>
        <v>4930.2726690000009</v>
      </c>
      <c r="H43" s="144">
        <f t="shared" si="63"/>
        <v>5150.689553000002</v>
      </c>
      <c r="I43" s="144">
        <f t="shared" ref="I43" si="65">SUM(I44:I47)</f>
        <v>0</v>
      </c>
      <c r="J43" s="187"/>
      <c r="K43" s="1"/>
      <c r="L43" s="1"/>
      <c r="M43" s="1"/>
      <c r="N43" s="1"/>
      <c r="O43" s="1"/>
      <c r="P43" s="1"/>
      <c r="Q43" s="1"/>
      <c r="R43" s="1"/>
      <c r="S43" s="1"/>
      <c r="T43" s="1"/>
    </row>
    <row r="44" spans="1:20" x14ac:dyDescent="0.4">
      <c r="A44" s="14"/>
      <c r="B44" s="126" t="s">
        <v>259</v>
      </c>
      <c r="C44" s="14" t="s">
        <v>241</v>
      </c>
      <c r="D44" s="15">
        <v>0</v>
      </c>
      <c r="E44" s="15">
        <v>0</v>
      </c>
      <c r="F44" s="202">
        <v>176.93851000000001</v>
      </c>
      <c r="G44" s="48">
        <v>134.06870000000001</v>
      </c>
      <c r="H44" s="48">
        <v>139.95308000000003</v>
      </c>
      <c r="I44" s="48"/>
      <c r="J44" s="187"/>
      <c r="K44" s="1"/>
      <c r="L44" s="1"/>
      <c r="M44" s="1"/>
      <c r="N44" s="1"/>
      <c r="O44" s="1"/>
      <c r="P44" s="1"/>
      <c r="Q44" s="1"/>
      <c r="R44" s="1"/>
      <c r="S44" s="1"/>
      <c r="T44" s="1"/>
    </row>
    <row r="45" spans="1:20" x14ac:dyDescent="0.4">
      <c r="A45" s="14"/>
      <c r="B45" s="126" t="s">
        <v>260</v>
      </c>
      <c r="C45" s="14" t="s">
        <v>241</v>
      </c>
      <c r="D45" s="15">
        <v>2234.83761</v>
      </c>
      <c r="E45" s="15">
        <v>3114.3618600000009</v>
      </c>
      <c r="F45" s="202">
        <v>5070.0107943184994</v>
      </c>
      <c r="G45" s="48">
        <v>4732.5225890000011</v>
      </c>
      <c r="H45" s="48">
        <v>4995.0150020000019</v>
      </c>
      <c r="I45" s="48"/>
      <c r="J45" s="187"/>
      <c r="K45" s="1"/>
      <c r="L45" s="1"/>
      <c r="M45" s="1"/>
      <c r="N45" s="1"/>
      <c r="O45" s="1"/>
      <c r="P45" s="1"/>
      <c r="Q45" s="1"/>
      <c r="R45" s="1"/>
      <c r="S45" s="1"/>
      <c r="T45" s="1"/>
    </row>
    <row r="46" spans="1:20" x14ac:dyDescent="0.4">
      <c r="A46" s="135"/>
      <c r="B46" s="134" t="s">
        <v>261</v>
      </c>
      <c r="C46" s="135" t="s">
        <v>241</v>
      </c>
      <c r="D46" s="136">
        <v>5.48522</v>
      </c>
      <c r="E46" s="136">
        <v>5.3002000000000002</v>
      </c>
      <c r="F46" s="212">
        <v>11.272409999999999</v>
      </c>
      <c r="G46" s="48">
        <v>13.191379999999999</v>
      </c>
      <c r="H46" s="48">
        <v>15.024471</v>
      </c>
      <c r="I46" s="48"/>
      <c r="J46" s="187"/>
      <c r="K46" s="1"/>
      <c r="L46" s="1"/>
      <c r="M46" s="1"/>
      <c r="N46" s="1"/>
      <c r="O46" s="1"/>
      <c r="P46" s="1"/>
      <c r="Q46" s="1"/>
      <c r="R46" s="1"/>
      <c r="S46" s="1"/>
      <c r="T46" s="1"/>
    </row>
    <row r="47" spans="1:20" x14ac:dyDescent="0.4">
      <c r="A47" s="41"/>
      <c r="B47" s="137" t="s">
        <v>262</v>
      </c>
      <c r="C47" s="41" t="s">
        <v>241</v>
      </c>
      <c r="D47" s="48">
        <v>0</v>
      </c>
      <c r="E47" s="48">
        <v>0</v>
      </c>
      <c r="F47" s="213">
        <v>0</v>
      </c>
      <c r="G47" s="48">
        <v>50.49</v>
      </c>
      <c r="H47" s="48">
        <v>0.69700000000000006</v>
      </c>
      <c r="I47" s="48"/>
      <c r="J47" s="187"/>
      <c r="K47" s="1"/>
      <c r="L47" s="1"/>
      <c r="M47" s="1"/>
      <c r="N47" s="1"/>
      <c r="O47" s="1"/>
      <c r="P47" s="1"/>
      <c r="Q47" s="1"/>
      <c r="R47" s="1"/>
      <c r="S47" s="1"/>
      <c r="T47" s="1"/>
    </row>
    <row r="48" spans="1:20" x14ac:dyDescent="0.4">
      <c r="A48" s="142"/>
      <c r="B48" s="143" t="s">
        <v>266</v>
      </c>
      <c r="C48" s="142" t="s">
        <v>241</v>
      </c>
      <c r="D48" s="144">
        <f>D49+D54</f>
        <v>4503.6887812729183</v>
      </c>
      <c r="E48" s="144">
        <f t="shared" ref="E48:H48" si="66">E49+E54</f>
        <v>4457.8213299999998</v>
      </c>
      <c r="F48" s="215">
        <f t="shared" si="66"/>
        <v>5991.2509640000007</v>
      </c>
      <c r="G48" s="144">
        <f t="shared" ref="G48" si="67">G49+G54</f>
        <v>8513.8028400000003</v>
      </c>
      <c r="H48" s="144">
        <f t="shared" si="66"/>
        <v>10605.301034</v>
      </c>
      <c r="I48" s="144">
        <f t="shared" ref="I48" si="68">I49+I54</f>
        <v>0</v>
      </c>
      <c r="J48" s="187"/>
      <c r="K48" s="1"/>
      <c r="L48" s="1"/>
      <c r="M48" s="1"/>
      <c r="N48" s="1"/>
      <c r="O48" s="1"/>
      <c r="P48" s="1"/>
      <c r="Q48" s="1"/>
      <c r="R48" s="1"/>
      <c r="S48" s="1"/>
      <c r="T48" s="1"/>
    </row>
    <row r="49" spans="1:20" x14ac:dyDescent="0.4">
      <c r="A49" s="145"/>
      <c r="B49" s="146" t="s">
        <v>267</v>
      </c>
      <c r="C49" s="138" t="s">
        <v>241</v>
      </c>
      <c r="D49" s="140">
        <f>SUM(D50:D53)</f>
        <v>0</v>
      </c>
      <c r="E49" s="140">
        <f t="shared" ref="E49:H49" si="69">SUM(E50:E53)</f>
        <v>0</v>
      </c>
      <c r="F49" s="214">
        <f t="shared" si="69"/>
        <v>0</v>
      </c>
      <c r="G49" s="144">
        <f t="shared" ref="G49" si="70">SUM(G50:G53)</f>
        <v>0</v>
      </c>
      <c r="H49" s="144">
        <f t="shared" si="69"/>
        <v>0</v>
      </c>
      <c r="I49" s="144">
        <f t="shared" ref="I49" si="71">SUM(I50:I53)</f>
        <v>0</v>
      </c>
      <c r="J49" s="187"/>
      <c r="K49" s="1"/>
      <c r="L49" s="1"/>
      <c r="M49" s="1"/>
      <c r="N49" s="1"/>
      <c r="O49" s="1"/>
      <c r="P49" s="1"/>
      <c r="Q49" s="1"/>
      <c r="R49" s="1"/>
      <c r="S49" s="1"/>
      <c r="T49" s="1"/>
    </row>
    <row r="50" spans="1:20" x14ac:dyDescent="0.4">
      <c r="A50" s="147"/>
      <c r="B50" s="126" t="s">
        <v>259</v>
      </c>
      <c r="C50" s="14" t="s">
        <v>241</v>
      </c>
      <c r="D50" s="15">
        <v>0</v>
      </c>
      <c r="E50" s="15">
        <v>0</v>
      </c>
      <c r="F50" s="202">
        <v>0</v>
      </c>
      <c r="G50" s="48">
        <v>0</v>
      </c>
      <c r="H50" s="48">
        <v>0</v>
      </c>
      <c r="I50" s="48"/>
      <c r="J50" s="187"/>
      <c r="K50" s="1"/>
      <c r="L50" s="1"/>
      <c r="M50" s="1"/>
      <c r="N50" s="1"/>
      <c r="O50" s="1"/>
      <c r="P50" s="1"/>
      <c r="Q50" s="1"/>
      <c r="R50" s="1"/>
      <c r="S50" s="1"/>
      <c r="T50" s="1"/>
    </row>
    <row r="51" spans="1:20" x14ac:dyDescent="0.4">
      <c r="A51" s="147"/>
      <c r="B51" s="126" t="s">
        <v>260</v>
      </c>
      <c r="C51" s="14" t="s">
        <v>241</v>
      </c>
      <c r="D51" s="15">
        <v>0</v>
      </c>
      <c r="E51" s="15">
        <v>0</v>
      </c>
      <c r="F51" s="202">
        <v>0</v>
      </c>
      <c r="G51" s="48">
        <v>0</v>
      </c>
      <c r="H51" s="48">
        <v>0</v>
      </c>
      <c r="I51" s="48"/>
      <c r="J51" s="187"/>
      <c r="K51" s="1"/>
      <c r="L51" s="1"/>
      <c r="M51" s="1"/>
      <c r="N51" s="1"/>
      <c r="O51" s="1"/>
      <c r="P51" s="1"/>
      <c r="Q51" s="1"/>
      <c r="R51" s="1"/>
      <c r="S51" s="1"/>
      <c r="T51" s="1"/>
    </row>
    <row r="52" spans="1:20" x14ac:dyDescent="0.4">
      <c r="A52" s="147"/>
      <c r="B52" s="126" t="s">
        <v>261</v>
      </c>
      <c r="C52" s="14" t="s">
        <v>241</v>
      </c>
      <c r="D52" s="15">
        <v>0</v>
      </c>
      <c r="E52" s="15">
        <v>0</v>
      </c>
      <c r="F52" s="202">
        <v>0</v>
      </c>
      <c r="G52" s="48">
        <v>0</v>
      </c>
      <c r="H52" s="48">
        <v>0</v>
      </c>
      <c r="I52" s="48"/>
      <c r="J52" s="187"/>
      <c r="K52" s="1"/>
      <c r="L52" s="1"/>
      <c r="M52" s="1"/>
      <c r="N52" s="1"/>
      <c r="O52" s="1"/>
      <c r="P52" s="1"/>
      <c r="Q52" s="1"/>
      <c r="R52" s="1"/>
      <c r="S52" s="1"/>
      <c r="T52" s="1"/>
    </row>
    <row r="53" spans="1:20" x14ac:dyDescent="0.4">
      <c r="A53" s="147"/>
      <c r="B53" s="134" t="s">
        <v>262</v>
      </c>
      <c r="C53" s="14" t="s">
        <v>241</v>
      </c>
      <c r="D53" s="15">
        <v>0</v>
      </c>
      <c r="E53" s="15">
        <v>0</v>
      </c>
      <c r="F53" s="202">
        <v>0</v>
      </c>
      <c r="G53" s="48">
        <v>0</v>
      </c>
      <c r="H53" s="48">
        <v>0</v>
      </c>
      <c r="I53" s="48"/>
      <c r="J53" s="187"/>
      <c r="K53" s="1"/>
      <c r="L53" s="1"/>
      <c r="M53" s="1"/>
      <c r="N53" s="1"/>
      <c r="O53" s="1"/>
      <c r="P53" s="1"/>
      <c r="Q53" s="1"/>
      <c r="R53" s="1"/>
      <c r="S53" s="1"/>
      <c r="T53" s="1"/>
    </row>
    <row r="54" spans="1:20" x14ac:dyDescent="0.4">
      <c r="A54" s="7"/>
      <c r="B54" s="127" t="s">
        <v>268</v>
      </c>
      <c r="C54" s="8" t="s">
        <v>241</v>
      </c>
      <c r="D54" s="9">
        <f>SUM(D55:D58)</f>
        <v>4503.6887812729183</v>
      </c>
      <c r="E54" s="9">
        <f t="shared" ref="E54:H54" si="72">SUM(E55:E58)</f>
        <v>4457.8213299999998</v>
      </c>
      <c r="F54" s="205">
        <f t="shared" si="72"/>
        <v>5991.2509640000007</v>
      </c>
      <c r="G54" s="144">
        <f t="shared" ref="G54" si="73">SUM(G55:G58)</f>
        <v>8513.8028400000003</v>
      </c>
      <c r="H54" s="144">
        <f t="shared" si="72"/>
        <v>10605.301034</v>
      </c>
      <c r="I54" s="144">
        <f t="shared" ref="I54" si="74">SUM(I55:I58)</f>
        <v>0</v>
      </c>
      <c r="J54" s="187"/>
      <c r="K54" s="1"/>
      <c r="L54" s="1"/>
      <c r="M54" s="1"/>
      <c r="N54" s="1"/>
      <c r="O54" s="1"/>
      <c r="P54" s="1"/>
      <c r="Q54" s="1"/>
      <c r="R54" s="1"/>
      <c r="S54" s="1"/>
      <c r="T54" s="1"/>
    </row>
    <row r="55" spans="1:20" x14ac:dyDescent="0.4">
      <c r="A55" s="147"/>
      <c r="B55" s="126" t="s">
        <v>259</v>
      </c>
      <c r="C55" s="14" t="s">
        <v>241</v>
      </c>
      <c r="D55" s="15">
        <v>345.78300000000002</v>
      </c>
      <c r="E55" s="15">
        <v>398.8</v>
      </c>
      <c r="F55" s="202">
        <v>552.2489700000001</v>
      </c>
      <c r="G55" s="48">
        <v>878.40256999999997</v>
      </c>
      <c r="H55" s="48">
        <v>544.00562200000002</v>
      </c>
      <c r="I55" s="48"/>
      <c r="J55" s="187"/>
      <c r="K55" s="1"/>
      <c r="L55" s="1"/>
      <c r="M55" s="1"/>
      <c r="N55" s="1"/>
      <c r="O55" s="1"/>
      <c r="P55" s="1"/>
      <c r="Q55" s="1"/>
      <c r="R55" s="1"/>
      <c r="S55" s="1"/>
      <c r="T55" s="1"/>
    </row>
    <row r="56" spans="1:20" x14ac:dyDescent="0.4">
      <c r="A56" s="147"/>
      <c r="B56" s="126" t="s">
        <v>260</v>
      </c>
      <c r="C56" s="14" t="s">
        <v>241</v>
      </c>
      <c r="D56" s="15">
        <v>748.32673127291775</v>
      </c>
      <c r="E56" s="15">
        <v>717.81999999999994</v>
      </c>
      <c r="F56" s="202">
        <v>404.91259999999994</v>
      </c>
      <c r="G56" s="48">
        <v>538.48299999999995</v>
      </c>
      <c r="H56" s="48">
        <v>415.12785000000008</v>
      </c>
      <c r="I56" s="48"/>
      <c r="J56" s="187"/>
      <c r="K56" s="1"/>
      <c r="L56" s="1"/>
      <c r="M56" s="1"/>
      <c r="N56" s="1"/>
      <c r="O56" s="1"/>
      <c r="P56" s="1"/>
      <c r="Q56" s="1"/>
      <c r="R56" s="1"/>
      <c r="S56" s="1"/>
      <c r="T56" s="1"/>
    </row>
    <row r="57" spans="1:20" x14ac:dyDescent="0.4">
      <c r="A57" s="147"/>
      <c r="B57" s="126" t="s">
        <v>261</v>
      </c>
      <c r="C57" s="14" t="s">
        <v>241</v>
      </c>
      <c r="D57" s="15">
        <v>3409.5790500000003</v>
      </c>
      <c r="E57" s="15">
        <v>3341.2013299999999</v>
      </c>
      <c r="F57" s="202">
        <v>5034.0893940000005</v>
      </c>
      <c r="G57" s="48">
        <v>7073.5677700000006</v>
      </c>
      <c r="H57" s="48">
        <v>9508.7115620000004</v>
      </c>
      <c r="I57" s="48"/>
      <c r="J57" s="187"/>
      <c r="K57" s="1"/>
      <c r="L57" s="1"/>
      <c r="M57" s="1"/>
      <c r="N57" s="1"/>
      <c r="O57" s="1"/>
      <c r="P57" s="1"/>
      <c r="Q57" s="1"/>
      <c r="R57" s="1"/>
      <c r="S57" s="1"/>
      <c r="T57" s="1"/>
    </row>
    <row r="58" spans="1:20" x14ac:dyDescent="0.4">
      <c r="A58" s="147"/>
      <c r="B58" s="134" t="s">
        <v>262</v>
      </c>
      <c r="C58" s="14" t="s">
        <v>241</v>
      </c>
      <c r="D58" s="15">
        <v>0</v>
      </c>
      <c r="E58" s="15">
        <v>0</v>
      </c>
      <c r="F58" s="202">
        <v>0</v>
      </c>
      <c r="G58" s="48">
        <v>23.349499999999999</v>
      </c>
      <c r="H58" s="48">
        <v>137.45599999999999</v>
      </c>
      <c r="I58" s="48"/>
      <c r="J58" s="187"/>
      <c r="K58" s="1"/>
      <c r="L58" s="1"/>
      <c r="M58" s="1"/>
      <c r="N58" s="1"/>
      <c r="O58" s="1"/>
      <c r="P58" s="1"/>
      <c r="Q58" s="1"/>
      <c r="R58" s="1"/>
      <c r="S58" s="1"/>
      <c r="T58" s="1"/>
    </row>
    <row r="59" spans="1:20" ht="40.5" x14ac:dyDescent="0.4">
      <c r="A59" s="147"/>
      <c r="B59" s="126" t="s">
        <v>269</v>
      </c>
      <c r="C59" s="68" t="s">
        <v>270</v>
      </c>
      <c r="D59" s="15">
        <f>D6/Economic!D6</f>
        <v>0.10999667804524714</v>
      </c>
      <c r="E59" s="15">
        <f>E6/Economic!E6</f>
        <v>0.11949495527235059</v>
      </c>
      <c r="F59" s="202">
        <f>F6/Economic!F6</f>
        <v>0.14227827459298473</v>
      </c>
      <c r="G59" s="48">
        <f>G6/Economic!G6</f>
        <v>0.15868059040198121</v>
      </c>
      <c r="H59" s="48">
        <f>H6/Economic!H6</f>
        <v>0.17776425326248363</v>
      </c>
      <c r="I59" s="48" t="e">
        <f>I6/Economic!I6</f>
        <v>#DIV/0!</v>
      </c>
      <c r="J59" s="281" t="s">
        <v>271</v>
      </c>
      <c r="K59" s="1"/>
      <c r="L59" s="1"/>
      <c r="M59" s="1"/>
      <c r="N59" s="1"/>
      <c r="O59" s="1"/>
      <c r="P59" s="1"/>
      <c r="Q59" s="1"/>
      <c r="R59" s="1"/>
      <c r="S59" s="1"/>
      <c r="T59" s="1"/>
    </row>
    <row r="60" spans="1:20" x14ac:dyDescent="0.4">
      <c r="A60" s="3"/>
      <c r="B60" s="148"/>
      <c r="C60" s="3"/>
      <c r="D60" s="3"/>
      <c r="E60" s="3"/>
      <c r="F60" s="3"/>
      <c r="G60" s="3"/>
      <c r="H60" s="3"/>
      <c r="I60" s="3"/>
      <c r="J60" s="186"/>
      <c r="K60" s="1"/>
      <c r="L60" s="1"/>
      <c r="M60" s="1"/>
      <c r="N60" s="1"/>
      <c r="O60" s="1"/>
      <c r="P60" s="1"/>
      <c r="Q60" s="1"/>
      <c r="R60" s="1"/>
      <c r="S60" s="1"/>
      <c r="T60" s="1"/>
    </row>
    <row r="61" spans="1:20" x14ac:dyDescent="0.4">
      <c r="A61" s="3"/>
      <c r="B61" s="148"/>
      <c r="C61" s="3"/>
      <c r="D61" s="3"/>
      <c r="E61" s="3"/>
      <c r="F61" s="3"/>
      <c r="G61" s="3"/>
      <c r="H61" s="3"/>
      <c r="I61" s="3"/>
      <c r="J61" s="186"/>
      <c r="K61" s="1"/>
      <c r="L61" s="1"/>
      <c r="M61" s="1"/>
      <c r="N61" s="1"/>
      <c r="O61" s="1"/>
      <c r="P61" s="1"/>
      <c r="Q61" s="1"/>
      <c r="R61" s="1"/>
      <c r="S61" s="1"/>
      <c r="T61" s="1"/>
    </row>
    <row r="62" spans="1:20" x14ac:dyDescent="0.4">
      <c r="A62" s="3"/>
      <c r="B62" s="148"/>
      <c r="C62" s="3"/>
      <c r="D62" s="3"/>
      <c r="E62" s="3"/>
      <c r="F62" s="3"/>
      <c r="G62" s="3"/>
      <c r="H62" s="3"/>
      <c r="I62" s="3"/>
      <c r="J62" s="186"/>
      <c r="K62" s="1"/>
      <c r="L62" s="1"/>
      <c r="M62" s="1"/>
      <c r="N62" s="1"/>
      <c r="O62" s="1"/>
      <c r="P62" s="1"/>
      <c r="Q62" s="1"/>
      <c r="R62" s="1"/>
      <c r="S62" s="1"/>
      <c r="T62" s="1"/>
    </row>
    <row r="63" spans="1:20" x14ac:dyDescent="0.4">
      <c r="A63" s="3"/>
      <c r="B63" s="148"/>
      <c r="C63" s="3"/>
      <c r="D63" s="3"/>
      <c r="E63" s="3"/>
      <c r="F63" s="3"/>
      <c r="G63" s="3"/>
      <c r="H63" s="3"/>
      <c r="I63" s="3"/>
      <c r="J63" s="186"/>
      <c r="K63" s="1"/>
      <c r="L63" s="1"/>
      <c r="M63" s="1"/>
      <c r="N63" s="1"/>
      <c r="O63" s="1"/>
      <c r="P63" s="1"/>
      <c r="Q63" s="1"/>
      <c r="R63" s="1"/>
      <c r="S63" s="1"/>
      <c r="T63" s="1"/>
    </row>
    <row r="64" spans="1:20" x14ac:dyDescent="0.4">
      <c r="A64" s="3"/>
      <c r="B64" s="148"/>
      <c r="C64" s="3"/>
      <c r="D64" s="3"/>
      <c r="E64" s="3"/>
      <c r="F64" s="3"/>
      <c r="G64" s="3"/>
      <c r="H64" s="3"/>
      <c r="I64" s="3"/>
      <c r="J64" s="186"/>
      <c r="K64" s="1"/>
      <c r="L64" s="1"/>
      <c r="M64" s="1"/>
      <c r="N64" s="1"/>
      <c r="O64" s="1"/>
      <c r="P64" s="1"/>
      <c r="Q64" s="1"/>
      <c r="R64" s="1"/>
      <c r="S64" s="1"/>
      <c r="T64" s="1"/>
    </row>
    <row r="65" spans="1:20" x14ac:dyDescent="0.4">
      <c r="A65" s="3"/>
      <c r="B65" s="148"/>
      <c r="C65" s="3"/>
      <c r="D65" s="3"/>
      <c r="E65" s="3"/>
      <c r="F65" s="3"/>
      <c r="G65" s="3"/>
      <c r="H65" s="3"/>
      <c r="I65" s="3"/>
      <c r="J65" s="186"/>
      <c r="K65" s="1"/>
      <c r="L65" s="1"/>
      <c r="M65" s="1"/>
      <c r="N65" s="1"/>
      <c r="O65" s="1"/>
      <c r="P65" s="1"/>
      <c r="Q65" s="1"/>
      <c r="R65" s="1"/>
      <c r="S65" s="1"/>
      <c r="T65" s="1"/>
    </row>
    <row r="66" spans="1:20" x14ac:dyDescent="0.4">
      <c r="A66" s="3"/>
      <c r="B66" s="148"/>
      <c r="C66" s="3"/>
      <c r="D66" s="3"/>
      <c r="E66" s="3"/>
      <c r="F66" s="3"/>
      <c r="G66" s="3"/>
      <c r="H66" s="3"/>
      <c r="I66" s="3"/>
      <c r="J66" s="186"/>
      <c r="K66" s="1"/>
      <c r="L66" s="1"/>
      <c r="M66" s="1"/>
      <c r="N66" s="1"/>
      <c r="O66" s="1"/>
      <c r="P66" s="1"/>
      <c r="Q66" s="1"/>
      <c r="R66" s="1"/>
      <c r="S66" s="1"/>
      <c r="T66" s="1"/>
    </row>
    <row r="67" spans="1:20" x14ac:dyDescent="0.4">
      <c r="A67" s="3"/>
      <c r="B67" s="148"/>
      <c r="C67" s="3"/>
      <c r="D67" s="3"/>
      <c r="E67" s="3"/>
      <c r="F67" s="3"/>
      <c r="G67" s="3"/>
      <c r="H67" s="3"/>
      <c r="I67" s="3"/>
      <c r="J67" s="186"/>
      <c r="K67" s="1"/>
      <c r="L67" s="1"/>
      <c r="M67" s="1"/>
      <c r="N67" s="1"/>
      <c r="O67" s="1"/>
      <c r="P67" s="1"/>
      <c r="Q67" s="1"/>
      <c r="R67" s="1"/>
      <c r="S67" s="1"/>
      <c r="T67" s="1"/>
    </row>
    <row r="68" spans="1:20" x14ac:dyDescent="0.4">
      <c r="A68" s="3"/>
      <c r="B68" s="148"/>
      <c r="C68" s="3"/>
      <c r="D68" s="3"/>
      <c r="E68" s="3"/>
      <c r="F68" s="3"/>
      <c r="G68" s="3"/>
      <c r="H68" s="3"/>
      <c r="I68" s="3"/>
      <c r="J68" s="186"/>
      <c r="K68" s="1"/>
      <c r="L68" s="1"/>
      <c r="M68" s="1"/>
      <c r="N68" s="1"/>
      <c r="O68" s="1"/>
      <c r="P68" s="1"/>
      <c r="Q68" s="1"/>
      <c r="R68" s="1"/>
      <c r="S68" s="1"/>
      <c r="T68" s="1"/>
    </row>
    <row r="69" spans="1:20" x14ac:dyDescent="0.4">
      <c r="A69" s="3"/>
      <c r="B69" s="148"/>
      <c r="C69" s="3"/>
      <c r="D69" s="3"/>
      <c r="E69" s="3"/>
      <c r="F69" s="3"/>
      <c r="G69" s="3"/>
      <c r="H69" s="3"/>
      <c r="I69" s="3"/>
      <c r="J69" s="186"/>
      <c r="K69" s="1"/>
      <c r="L69" s="1"/>
      <c r="M69" s="1"/>
      <c r="N69" s="1"/>
      <c r="O69" s="1"/>
      <c r="P69" s="1"/>
      <c r="Q69" s="1"/>
      <c r="R69" s="1"/>
      <c r="S69" s="1"/>
      <c r="T69" s="1"/>
    </row>
    <row r="70" spans="1:20" x14ac:dyDescent="0.4">
      <c r="A70" s="3"/>
      <c r="B70" s="148"/>
      <c r="C70" s="3"/>
      <c r="D70" s="3"/>
      <c r="E70" s="3"/>
      <c r="F70" s="3"/>
      <c r="G70" s="3"/>
      <c r="H70" s="3"/>
      <c r="I70" s="3"/>
      <c r="J70" s="186"/>
      <c r="K70" s="1"/>
      <c r="L70" s="1"/>
      <c r="M70" s="1"/>
      <c r="N70" s="1"/>
      <c r="O70" s="1"/>
      <c r="P70" s="1"/>
      <c r="Q70" s="1"/>
      <c r="R70" s="1"/>
      <c r="S70" s="1"/>
      <c r="T70" s="1"/>
    </row>
  </sheetData>
  <sheetProtection algorithmName="SHA-512" hashValue="pCMQHlqg4zhR2DTIzeEqvwAVuSkDnyHG/GNSrxMHPTvXgJQGYhUfEO24ZxOcCl/XadRjb+N7yIAPSFAFeIOj4g==" saltValue="TEt2ZZ5mS85c3akuiGDz+g==" spinCount="100000" sheet="1" objects="1" scenarios="1"/>
  <mergeCells count="1">
    <mergeCell ref="A4:J4"/>
  </mergeCells>
  <printOptions horizontalCentered="1"/>
  <pageMargins left="0.70866141732283472" right="0.70866141732283472" top="0.39370078740157483" bottom="0.39370078740157483" header="0.31496062992125984" footer="0.31496062992125984"/>
  <pageSetup paperSize="9" scale="83" fitToHeight="0" orientation="landscape" r:id="rId1"/>
  <headerFooter>
    <oddFooter>&amp;L&amp;F&amp;R&amp;P</oddFooter>
  </headerFooter>
  <rowBreaks count="1" manualBreakCount="1">
    <brk id="31" max="9" man="1"/>
  </rowBreaks>
  <ignoredErrors>
    <ignoredError sqref="H54 D54:F5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ADEF-E0BF-4194-A71B-4D41C25B825B}">
  <sheetPr codeName="Sheet8">
    <tabColor theme="0" tint="-0.249977111117893"/>
    <pageSetUpPr fitToPage="1"/>
  </sheetPr>
  <dimension ref="A1:V113"/>
  <sheetViews>
    <sheetView showGridLines="0" zoomScaleNormal="100" zoomScaleSheetLayoutView="100" workbookViewId="0"/>
  </sheetViews>
  <sheetFormatPr defaultColWidth="9" defaultRowHeight="20.25" x14ac:dyDescent="0.4"/>
  <cols>
    <col min="1" max="1" width="6" style="151" customWidth="1"/>
    <col min="2" max="2" width="48.375" style="151" customWidth="1"/>
    <col min="3" max="10" width="9" style="151"/>
    <col min="11" max="11" width="6.5" style="4" customWidth="1"/>
    <col min="12" max="16384" width="9" style="151"/>
  </cols>
  <sheetData>
    <row r="1" spans="1:22" x14ac:dyDescent="0.4">
      <c r="A1" s="150"/>
      <c r="B1" s="150"/>
      <c r="C1" s="150"/>
      <c r="D1" s="150"/>
      <c r="E1" s="150"/>
      <c r="F1" s="150"/>
      <c r="G1" s="150"/>
      <c r="H1" s="150"/>
      <c r="I1" s="150"/>
      <c r="J1" s="150"/>
      <c r="K1" s="1"/>
      <c r="L1" s="150"/>
      <c r="M1" s="150"/>
      <c r="N1" s="150"/>
      <c r="O1" s="150"/>
      <c r="P1" s="150"/>
      <c r="Q1" s="150"/>
      <c r="R1" s="150"/>
      <c r="S1" s="150"/>
      <c r="T1" s="150"/>
      <c r="U1" s="150"/>
      <c r="V1" s="150"/>
    </row>
    <row r="2" spans="1:22" x14ac:dyDescent="0.4">
      <c r="A2" s="150"/>
      <c r="B2" s="150"/>
      <c r="C2" s="150"/>
      <c r="D2" s="150"/>
      <c r="E2" s="150"/>
      <c r="F2" s="150"/>
      <c r="G2" s="150"/>
      <c r="H2" s="150"/>
      <c r="I2" s="150"/>
      <c r="J2" s="150"/>
      <c r="K2" s="1"/>
      <c r="L2" s="150"/>
      <c r="M2" s="150"/>
      <c r="N2" s="150"/>
      <c r="O2" s="150"/>
      <c r="P2" s="150"/>
      <c r="Q2" s="150"/>
      <c r="R2" s="150"/>
      <c r="S2" s="150"/>
      <c r="T2" s="150"/>
      <c r="U2" s="150"/>
      <c r="V2" s="150"/>
    </row>
    <row r="3" spans="1:22" x14ac:dyDescent="0.4">
      <c r="A3" s="150"/>
      <c r="B3" s="150"/>
      <c r="C3" s="150"/>
      <c r="D3" s="150"/>
      <c r="E3" s="150"/>
      <c r="F3" s="150"/>
      <c r="G3" s="150"/>
      <c r="H3" s="150"/>
      <c r="I3" s="150"/>
      <c r="J3" s="150"/>
      <c r="K3" s="1"/>
      <c r="L3" s="150"/>
      <c r="M3" s="150"/>
      <c r="N3" s="150"/>
      <c r="O3" s="150"/>
      <c r="P3" s="150"/>
      <c r="Q3" s="150"/>
      <c r="R3" s="150"/>
      <c r="S3" s="150"/>
      <c r="T3" s="150"/>
      <c r="U3" s="150"/>
      <c r="V3" s="150"/>
    </row>
    <row r="4" spans="1:22" ht="21" x14ac:dyDescent="0.4">
      <c r="A4" s="444" t="s">
        <v>272</v>
      </c>
      <c r="B4" s="445"/>
      <c r="C4" s="445"/>
      <c r="D4" s="445"/>
      <c r="E4" s="445"/>
      <c r="F4" s="445"/>
      <c r="G4" s="445"/>
      <c r="H4" s="445"/>
      <c r="I4" s="445"/>
      <c r="J4" s="446"/>
      <c r="K4" s="1"/>
      <c r="L4" s="150"/>
      <c r="M4" s="150"/>
      <c r="N4" s="150"/>
      <c r="O4" s="150"/>
      <c r="P4" s="150"/>
      <c r="Q4" s="150"/>
      <c r="R4" s="150"/>
      <c r="S4" s="150"/>
      <c r="T4" s="150"/>
      <c r="U4" s="150"/>
      <c r="V4" s="150"/>
    </row>
    <row r="5" spans="1:22" ht="21" x14ac:dyDescent="0.4">
      <c r="A5" s="152" t="s">
        <v>273</v>
      </c>
      <c r="B5" s="153"/>
      <c r="C5" s="153"/>
      <c r="D5" s="153"/>
      <c r="E5" s="153"/>
      <c r="F5" s="153"/>
      <c r="G5" s="153"/>
      <c r="H5" s="153"/>
      <c r="I5" s="153"/>
      <c r="J5" s="154"/>
      <c r="K5" s="1"/>
      <c r="L5" s="150"/>
      <c r="M5" s="150"/>
      <c r="N5" s="150"/>
      <c r="O5" s="150"/>
      <c r="P5" s="150"/>
      <c r="Q5" s="150"/>
      <c r="R5" s="150"/>
      <c r="S5" s="150"/>
      <c r="T5" s="150"/>
      <c r="U5" s="150"/>
      <c r="V5" s="150"/>
    </row>
    <row r="6" spans="1:22" ht="15" customHeight="1" x14ac:dyDescent="0.4">
      <c r="A6" s="449" t="s">
        <v>274</v>
      </c>
      <c r="B6" s="449" t="s">
        <v>275</v>
      </c>
      <c r="C6" s="447" t="s">
        <v>276</v>
      </c>
      <c r="D6" s="447"/>
      <c r="E6" s="447"/>
      <c r="F6" s="447"/>
      <c r="G6" s="448" t="s">
        <v>277</v>
      </c>
      <c r="H6" s="448"/>
      <c r="I6" s="448"/>
      <c r="J6" s="448"/>
      <c r="K6" s="1"/>
      <c r="L6" s="150"/>
      <c r="M6" s="150"/>
      <c r="N6" s="150"/>
      <c r="O6" s="150"/>
      <c r="P6" s="150"/>
      <c r="Q6" s="150"/>
      <c r="R6" s="150"/>
      <c r="S6" s="150"/>
      <c r="T6" s="150"/>
      <c r="U6" s="150"/>
      <c r="V6" s="150"/>
    </row>
    <row r="7" spans="1:22" ht="15" customHeight="1" x14ac:dyDescent="0.4">
      <c r="A7" s="450"/>
      <c r="B7" s="450"/>
      <c r="C7" s="447" t="s">
        <v>278</v>
      </c>
      <c r="D7" s="447"/>
      <c r="E7" s="447"/>
      <c r="F7" s="447"/>
      <c r="G7" s="448" t="s">
        <v>279</v>
      </c>
      <c r="H7" s="448"/>
      <c r="I7" s="448"/>
      <c r="J7" s="448"/>
      <c r="K7" s="1"/>
      <c r="L7" s="150"/>
      <c r="M7" s="150"/>
      <c r="N7" s="150"/>
      <c r="O7" s="150"/>
      <c r="P7" s="150"/>
      <c r="Q7" s="150"/>
      <c r="R7" s="150"/>
      <c r="S7" s="150"/>
      <c r="T7" s="150"/>
      <c r="U7" s="150"/>
      <c r="V7" s="150"/>
    </row>
    <row r="8" spans="1:22" ht="21" x14ac:dyDescent="0.4">
      <c r="A8" s="451"/>
      <c r="B8" s="451"/>
      <c r="C8" s="155" t="s">
        <v>280</v>
      </c>
      <c r="D8" s="155" t="s">
        <v>281</v>
      </c>
      <c r="E8" s="155" t="s">
        <v>282</v>
      </c>
      <c r="F8" s="155" t="s">
        <v>283</v>
      </c>
      <c r="G8" s="156" t="s">
        <v>280</v>
      </c>
      <c r="H8" s="156" t="s">
        <v>281</v>
      </c>
      <c r="I8" s="156" t="s">
        <v>282</v>
      </c>
      <c r="J8" s="156" t="s">
        <v>283</v>
      </c>
      <c r="K8" s="1"/>
      <c r="L8" s="150"/>
      <c r="M8" s="150"/>
      <c r="N8" s="150"/>
      <c r="O8" s="150"/>
      <c r="P8" s="150"/>
      <c r="Q8" s="150"/>
      <c r="R8" s="150"/>
      <c r="S8" s="150"/>
      <c r="T8" s="150"/>
      <c r="U8" s="150"/>
      <c r="V8" s="150"/>
    </row>
    <row r="9" spans="1:22" ht="21" x14ac:dyDescent="0.4">
      <c r="A9" s="157" t="s">
        <v>284</v>
      </c>
      <c r="B9" s="158"/>
      <c r="C9" s="159"/>
      <c r="D9" s="159"/>
      <c r="E9" s="159"/>
      <c r="F9" s="159"/>
      <c r="G9" s="159"/>
      <c r="H9" s="159"/>
      <c r="I9" s="159"/>
      <c r="J9" s="159"/>
      <c r="K9" s="1"/>
      <c r="L9" s="150"/>
      <c r="M9" s="150"/>
      <c r="N9" s="150"/>
      <c r="O9" s="150"/>
      <c r="P9" s="150"/>
      <c r="Q9" s="150"/>
      <c r="R9" s="150"/>
      <c r="S9" s="150"/>
      <c r="T9" s="150"/>
      <c r="U9" s="150"/>
      <c r="V9" s="150"/>
    </row>
    <row r="10" spans="1:22" x14ac:dyDescent="0.4">
      <c r="A10" s="160">
        <v>1</v>
      </c>
      <c r="B10" s="161" t="s">
        <v>285</v>
      </c>
      <c r="C10" s="162">
        <v>1</v>
      </c>
      <c r="D10" s="162">
        <v>1</v>
      </c>
      <c r="E10" s="162">
        <v>1</v>
      </c>
      <c r="F10" s="162">
        <v>1</v>
      </c>
      <c r="G10" s="162">
        <v>1</v>
      </c>
      <c r="H10" s="162">
        <v>1</v>
      </c>
      <c r="I10" s="162">
        <v>1</v>
      </c>
      <c r="J10" s="162">
        <v>1</v>
      </c>
      <c r="K10" s="1"/>
      <c r="L10" s="150"/>
      <c r="M10" s="150"/>
      <c r="N10" s="150"/>
      <c r="O10" s="150"/>
      <c r="P10" s="150"/>
      <c r="Q10" s="150"/>
      <c r="R10" s="150"/>
      <c r="S10" s="150"/>
      <c r="T10" s="150"/>
      <c r="U10" s="150"/>
      <c r="V10" s="150"/>
    </row>
    <row r="11" spans="1:22" x14ac:dyDescent="0.4">
      <c r="A11" s="160">
        <v>2</v>
      </c>
      <c r="B11" s="161" t="s">
        <v>286</v>
      </c>
      <c r="C11" s="162">
        <v>1</v>
      </c>
      <c r="D11" s="162">
        <v>1</v>
      </c>
      <c r="E11" s="162">
        <v>1</v>
      </c>
      <c r="F11" s="162">
        <v>1</v>
      </c>
      <c r="G11" s="162">
        <v>1</v>
      </c>
      <c r="H11" s="162">
        <v>1</v>
      </c>
      <c r="I11" s="162">
        <v>1</v>
      </c>
      <c r="J11" s="162">
        <v>1</v>
      </c>
      <c r="K11" s="1"/>
      <c r="L11" s="150"/>
      <c r="M11" s="150"/>
      <c r="N11" s="150"/>
      <c r="O11" s="150"/>
      <c r="P11" s="150"/>
      <c r="Q11" s="150"/>
      <c r="R11" s="150"/>
      <c r="S11" s="150"/>
      <c r="T11" s="150"/>
      <c r="U11" s="150"/>
      <c r="V11" s="150"/>
    </row>
    <row r="12" spans="1:22" x14ac:dyDescent="0.4">
      <c r="A12" s="160">
        <f t="shared" ref="A12:A34" si="0">A11+1</f>
        <v>3</v>
      </c>
      <c r="B12" s="161" t="s">
        <v>287</v>
      </c>
      <c r="C12" s="163"/>
      <c r="D12" s="162">
        <v>1</v>
      </c>
      <c r="E12" s="162">
        <v>1</v>
      </c>
      <c r="F12" s="162">
        <v>1</v>
      </c>
      <c r="G12" s="163"/>
      <c r="H12" s="162">
        <v>1</v>
      </c>
      <c r="I12" s="162">
        <v>1</v>
      </c>
      <c r="J12" s="162">
        <v>1</v>
      </c>
      <c r="K12" s="1"/>
      <c r="L12" s="150"/>
      <c r="M12" s="150"/>
      <c r="N12" s="150"/>
      <c r="O12" s="150"/>
      <c r="P12" s="150"/>
      <c r="Q12" s="150"/>
      <c r="R12" s="150"/>
      <c r="S12" s="150"/>
      <c r="T12" s="150"/>
      <c r="U12" s="150"/>
      <c r="V12" s="150"/>
    </row>
    <row r="13" spans="1:22" x14ac:dyDescent="0.4">
      <c r="A13" s="160">
        <f t="shared" si="0"/>
        <v>4</v>
      </c>
      <c r="B13" s="161" t="s">
        <v>288</v>
      </c>
      <c r="C13" s="163"/>
      <c r="D13" s="162">
        <v>1</v>
      </c>
      <c r="E13" s="162">
        <v>1</v>
      </c>
      <c r="F13" s="162">
        <v>1</v>
      </c>
      <c r="G13" s="163"/>
      <c r="H13" s="162">
        <v>1</v>
      </c>
      <c r="I13" s="162">
        <v>1</v>
      </c>
      <c r="J13" s="162">
        <v>1</v>
      </c>
      <c r="K13" s="1"/>
      <c r="L13" s="150"/>
      <c r="M13" s="150"/>
      <c r="N13" s="150"/>
      <c r="O13" s="150"/>
      <c r="P13" s="150"/>
      <c r="Q13" s="150"/>
      <c r="R13" s="150"/>
      <c r="S13" s="150"/>
      <c r="T13" s="150"/>
      <c r="U13" s="150"/>
      <c r="V13" s="150"/>
    </row>
    <row r="14" spans="1:22" x14ac:dyDescent="0.4">
      <c r="A14" s="160">
        <f t="shared" si="0"/>
        <v>5</v>
      </c>
      <c r="B14" s="161" t="s">
        <v>632</v>
      </c>
      <c r="C14" s="163"/>
      <c r="D14" s="162">
        <v>1</v>
      </c>
      <c r="E14" s="162">
        <v>1</v>
      </c>
      <c r="F14" s="162">
        <v>1</v>
      </c>
      <c r="G14" s="163"/>
      <c r="H14" s="162">
        <v>1</v>
      </c>
      <c r="I14" s="162">
        <v>1</v>
      </c>
      <c r="J14" s="162">
        <v>1</v>
      </c>
      <c r="K14" s="1"/>
      <c r="L14" s="150"/>
      <c r="M14" s="150"/>
      <c r="N14" s="150"/>
      <c r="O14" s="150"/>
      <c r="P14" s="150"/>
      <c r="Q14" s="150"/>
      <c r="R14" s="150"/>
      <c r="S14" s="150"/>
      <c r="T14" s="150"/>
      <c r="U14" s="150"/>
      <c r="V14" s="150"/>
    </row>
    <row r="15" spans="1:22" x14ac:dyDescent="0.4">
      <c r="A15" s="160">
        <f t="shared" si="0"/>
        <v>6</v>
      </c>
      <c r="B15" s="161" t="s">
        <v>289</v>
      </c>
      <c r="C15" s="162">
        <v>1</v>
      </c>
      <c r="D15" s="162">
        <v>1</v>
      </c>
      <c r="E15" s="162">
        <v>1</v>
      </c>
      <c r="F15" s="162">
        <v>1</v>
      </c>
      <c r="G15" s="162">
        <v>1</v>
      </c>
      <c r="H15" s="162">
        <v>1</v>
      </c>
      <c r="I15" s="162">
        <v>1</v>
      </c>
      <c r="J15" s="162">
        <v>1</v>
      </c>
      <c r="K15" s="1"/>
      <c r="L15" s="150"/>
      <c r="M15" s="150"/>
      <c r="N15" s="150"/>
      <c r="O15" s="150"/>
      <c r="P15" s="150"/>
      <c r="Q15" s="150"/>
      <c r="R15" s="150"/>
      <c r="S15" s="150"/>
      <c r="T15" s="150"/>
      <c r="U15" s="150"/>
      <c r="V15" s="150"/>
    </row>
    <row r="16" spans="1:22" x14ac:dyDescent="0.4">
      <c r="A16" s="160">
        <f t="shared" si="0"/>
        <v>7</v>
      </c>
      <c r="B16" s="161" t="s">
        <v>290</v>
      </c>
      <c r="C16" s="162">
        <v>1</v>
      </c>
      <c r="D16" s="162">
        <v>1</v>
      </c>
      <c r="E16" s="162">
        <v>1</v>
      </c>
      <c r="F16" s="162">
        <v>1</v>
      </c>
      <c r="G16" s="162">
        <v>1</v>
      </c>
      <c r="H16" s="162">
        <v>1</v>
      </c>
      <c r="I16" s="162">
        <v>1</v>
      </c>
      <c r="J16" s="162">
        <v>1</v>
      </c>
      <c r="K16" s="1"/>
      <c r="L16" s="150"/>
      <c r="M16" s="150"/>
      <c r="N16" s="150"/>
      <c r="O16" s="150"/>
      <c r="P16" s="150"/>
      <c r="Q16" s="150"/>
      <c r="R16" s="150"/>
      <c r="S16" s="150"/>
      <c r="T16" s="150"/>
      <c r="U16" s="150"/>
      <c r="V16" s="150"/>
    </row>
    <row r="17" spans="1:22" x14ac:dyDescent="0.4">
      <c r="A17" s="160">
        <f t="shared" si="0"/>
        <v>8</v>
      </c>
      <c r="B17" s="161" t="s">
        <v>291</v>
      </c>
      <c r="C17" s="164"/>
      <c r="D17" s="164"/>
      <c r="E17" s="162">
        <v>1</v>
      </c>
      <c r="F17" s="162">
        <v>1</v>
      </c>
      <c r="G17" s="164"/>
      <c r="H17" s="164"/>
      <c r="I17" s="162">
        <v>1</v>
      </c>
      <c r="J17" s="162">
        <v>1</v>
      </c>
      <c r="K17" s="1"/>
      <c r="L17" s="150"/>
      <c r="M17" s="150"/>
      <c r="N17" s="150"/>
      <c r="O17" s="150"/>
      <c r="P17" s="150"/>
      <c r="Q17" s="150"/>
      <c r="R17" s="150"/>
      <c r="S17" s="150"/>
      <c r="T17" s="150"/>
      <c r="U17" s="150"/>
      <c r="V17" s="150"/>
    </row>
    <row r="18" spans="1:22" x14ac:dyDescent="0.4">
      <c r="A18" s="160">
        <f t="shared" si="0"/>
        <v>9</v>
      </c>
      <c r="B18" s="161" t="s">
        <v>292</v>
      </c>
      <c r="C18" s="164"/>
      <c r="D18" s="164"/>
      <c r="E18" s="164"/>
      <c r="F18" s="162">
        <v>1</v>
      </c>
      <c r="G18" s="164"/>
      <c r="H18" s="164"/>
      <c r="I18" s="164"/>
      <c r="J18" s="162">
        <v>1</v>
      </c>
      <c r="K18" s="1"/>
      <c r="L18" s="150"/>
      <c r="M18" s="150"/>
      <c r="N18" s="150"/>
      <c r="O18" s="150"/>
      <c r="P18" s="150"/>
      <c r="Q18" s="150"/>
      <c r="R18" s="150"/>
      <c r="S18" s="150"/>
      <c r="T18" s="150"/>
      <c r="U18" s="150"/>
      <c r="V18" s="150"/>
    </row>
    <row r="19" spans="1:22" x14ac:dyDescent="0.4">
      <c r="A19" s="160">
        <f t="shared" si="0"/>
        <v>10</v>
      </c>
      <c r="B19" s="161" t="s">
        <v>293</v>
      </c>
      <c r="C19" s="162">
        <v>1</v>
      </c>
      <c r="D19" s="162">
        <v>1</v>
      </c>
      <c r="E19" s="162">
        <v>1</v>
      </c>
      <c r="F19" s="162">
        <v>1</v>
      </c>
      <c r="G19" s="162">
        <v>1</v>
      </c>
      <c r="H19" s="162">
        <v>1</v>
      </c>
      <c r="I19" s="162">
        <v>1</v>
      </c>
      <c r="J19" s="162">
        <v>1</v>
      </c>
      <c r="K19" s="1"/>
      <c r="L19" s="150"/>
      <c r="M19" s="150"/>
      <c r="N19" s="150"/>
      <c r="O19" s="150"/>
      <c r="P19" s="150"/>
      <c r="Q19" s="150"/>
      <c r="R19" s="150"/>
      <c r="S19" s="150"/>
      <c r="T19" s="150"/>
      <c r="U19" s="150"/>
      <c r="V19" s="150"/>
    </row>
    <row r="20" spans="1:22" x14ac:dyDescent="0.4">
      <c r="A20" s="160">
        <f t="shared" si="0"/>
        <v>11</v>
      </c>
      <c r="B20" s="161" t="s">
        <v>294</v>
      </c>
      <c r="C20" s="163"/>
      <c r="D20" s="162">
        <v>1</v>
      </c>
      <c r="E20" s="162">
        <v>1</v>
      </c>
      <c r="F20" s="162">
        <v>1</v>
      </c>
      <c r="G20" s="163"/>
      <c r="H20" s="162">
        <v>1</v>
      </c>
      <c r="I20" s="162">
        <v>1</v>
      </c>
      <c r="J20" s="162">
        <v>1</v>
      </c>
      <c r="K20" s="1"/>
      <c r="L20" s="150"/>
      <c r="M20" s="150"/>
      <c r="N20" s="150"/>
      <c r="O20" s="150"/>
      <c r="P20" s="150"/>
      <c r="Q20" s="150"/>
      <c r="R20" s="150"/>
      <c r="S20" s="150"/>
      <c r="T20" s="150"/>
      <c r="U20" s="150"/>
      <c r="V20" s="150"/>
    </row>
    <row r="21" spans="1:22" x14ac:dyDescent="0.4">
      <c r="A21" s="160">
        <f t="shared" si="0"/>
        <v>12</v>
      </c>
      <c r="B21" s="161" t="s">
        <v>295</v>
      </c>
      <c r="C21" s="163"/>
      <c r="D21" s="162">
        <v>1</v>
      </c>
      <c r="E21" s="162">
        <v>1</v>
      </c>
      <c r="F21" s="162">
        <v>1</v>
      </c>
      <c r="G21" s="163"/>
      <c r="H21" s="162">
        <v>1</v>
      </c>
      <c r="I21" s="162">
        <v>1</v>
      </c>
      <c r="J21" s="162">
        <v>1</v>
      </c>
      <c r="K21" s="1"/>
      <c r="L21" s="150"/>
      <c r="M21" s="150"/>
      <c r="N21" s="150"/>
      <c r="O21" s="150"/>
      <c r="P21" s="150"/>
      <c r="Q21" s="150"/>
      <c r="R21" s="150"/>
      <c r="S21" s="150"/>
      <c r="T21" s="150"/>
      <c r="U21" s="150"/>
      <c r="V21" s="150"/>
    </row>
    <row r="22" spans="1:22" x14ac:dyDescent="0.4">
      <c r="A22" s="160">
        <f t="shared" si="0"/>
        <v>13</v>
      </c>
      <c r="B22" s="161" t="s">
        <v>296</v>
      </c>
      <c r="C22" s="162">
        <v>1</v>
      </c>
      <c r="D22" s="162">
        <v>1</v>
      </c>
      <c r="E22" s="162">
        <v>1</v>
      </c>
      <c r="F22" s="162">
        <v>1</v>
      </c>
      <c r="G22" s="162">
        <v>1</v>
      </c>
      <c r="H22" s="162">
        <v>1</v>
      </c>
      <c r="I22" s="162">
        <v>1</v>
      </c>
      <c r="J22" s="162">
        <v>1</v>
      </c>
      <c r="K22" s="1"/>
      <c r="L22" s="150"/>
      <c r="M22" s="150"/>
      <c r="N22" s="150"/>
      <c r="O22" s="150"/>
      <c r="P22" s="150"/>
      <c r="Q22" s="150"/>
      <c r="R22" s="150"/>
      <c r="S22" s="150"/>
      <c r="T22" s="150"/>
      <c r="U22" s="150"/>
      <c r="V22" s="150"/>
    </row>
    <row r="23" spans="1:22" x14ac:dyDescent="0.4">
      <c r="A23" s="160">
        <f t="shared" si="0"/>
        <v>14</v>
      </c>
      <c r="B23" s="161" t="s">
        <v>297</v>
      </c>
      <c r="C23" s="162">
        <v>1</v>
      </c>
      <c r="D23" s="162">
        <v>1</v>
      </c>
      <c r="E23" s="162">
        <v>1</v>
      </c>
      <c r="F23" s="162">
        <v>1</v>
      </c>
      <c r="G23" s="162">
        <v>1</v>
      </c>
      <c r="H23" s="162">
        <v>1</v>
      </c>
      <c r="I23" s="162">
        <v>1</v>
      </c>
      <c r="J23" s="162">
        <v>1</v>
      </c>
      <c r="K23" s="1"/>
      <c r="L23" s="150"/>
      <c r="M23" s="150"/>
      <c r="N23" s="150"/>
      <c r="O23" s="150"/>
      <c r="P23" s="150"/>
      <c r="Q23" s="150"/>
      <c r="R23" s="150"/>
      <c r="S23" s="150"/>
      <c r="T23" s="150"/>
      <c r="U23" s="150"/>
      <c r="V23" s="150"/>
    </row>
    <row r="24" spans="1:22" x14ac:dyDescent="0.4">
      <c r="A24" s="160">
        <f t="shared" si="0"/>
        <v>15</v>
      </c>
      <c r="B24" s="161" t="s">
        <v>298</v>
      </c>
      <c r="C24" s="163"/>
      <c r="D24" s="162">
        <v>1</v>
      </c>
      <c r="E24" s="162">
        <v>1</v>
      </c>
      <c r="F24" s="162">
        <v>1</v>
      </c>
      <c r="G24" s="163"/>
      <c r="H24" s="162">
        <v>1</v>
      </c>
      <c r="I24" s="162">
        <v>1</v>
      </c>
      <c r="J24" s="162">
        <v>1</v>
      </c>
      <c r="K24" s="1"/>
      <c r="L24" s="150"/>
      <c r="M24" s="150"/>
      <c r="N24" s="150"/>
      <c r="O24" s="150"/>
      <c r="P24" s="150"/>
      <c r="Q24" s="150"/>
      <c r="R24" s="150"/>
      <c r="S24" s="150"/>
      <c r="T24" s="150"/>
      <c r="U24" s="150"/>
      <c r="V24" s="150"/>
    </row>
    <row r="25" spans="1:22" x14ac:dyDescent="0.4">
      <c r="A25" s="160">
        <f t="shared" si="0"/>
        <v>16</v>
      </c>
      <c r="B25" s="161" t="s">
        <v>299</v>
      </c>
      <c r="C25" s="163"/>
      <c r="D25" s="162">
        <v>1</v>
      </c>
      <c r="E25" s="162">
        <v>1</v>
      </c>
      <c r="F25" s="162">
        <v>1</v>
      </c>
      <c r="G25" s="163"/>
      <c r="H25" s="162">
        <v>1</v>
      </c>
      <c r="I25" s="162">
        <v>1</v>
      </c>
      <c r="J25" s="162">
        <v>1</v>
      </c>
      <c r="K25" s="1"/>
      <c r="L25" s="150"/>
      <c r="M25" s="150"/>
      <c r="N25" s="150"/>
      <c r="O25" s="150"/>
      <c r="P25" s="150"/>
      <c r="Q25" s="150"/>
      <c r="R25" s="150"/>
      <c r="S25" s="150"/>
      <c r="T25" s="150"/>
      <c r="U25" s="150"/>
      <c r="V25" s="150"/>
    </row>
    <row r="26" spans="1:22" x14ac:dyDescent="0.4">
      <c r="A26" s="160">
        <f t="shared" si="0"/>
        <v>17</v>
      </c>
      <c r="B26" s="161" t="s">
        <v>300</v>
      </c>
      <c r="C26" s="163"/>
      <c r="D26" s="162">
        <v>1</v>
      </c>
      <c r="E26" s="162">
        <v>1</v>
      </c>
      <c r="F26" s="162">
        <v>1</v>
      </c>
      <c r="G26" s="163"/>
      <c r="H26" s="162">
        <v>1</v>
      </c>
      <c r="I26" s="162">
        <v>1</v>
      </c>
      <c r="J26" s="162">
        <v>1</v>
      </c>
      <c r="K26" s="1"/>
      <c r="L26" s="150"/>
      <c r="M26" s="150"/>
      <c r="N26" s="150"/>
      <c r="O26" s="150"/>
      <c r="P26" s="150"/>
      <c r="Q26" s="150"/>
      <c r="R26" s="150"/>
      <c r="S26" s="150"/>
      <c r="T26" s="150"/>
      <c r="U26" s="150"/>
      <c r="V26" s="150"/>
    </row>
    <row r="27" spans="1:22" x14ac:dyDescent="0.4">
      <c r="A27" s="160">
        <f t="shared" si="0"/>
        <v>18</v>
      </c>
      <c r="B27" s="161" t="s">
        <v>301</v>
      </c>
      <c r="C27" s="163"/>
      <c r="D27" s="162">
        <v>1</v>
      </c>
      <c r="E27" s="162">
        <v>1</v>
      </c>
      <c r="F27" s="162">
        <v>1</v>
      </c>
      <c r="G27" s="163"/>
      <c r="H27" s="162">
        <v>1</v>
      </c>
      <c r="I27" s="162">
        <v>1</v>
      </c>
      <c r="J27" s="162">
        <v>1</v>
      </c>
      <c r="K27" s="1"/>
      <c r="L27" s="150"/>
      <c r="M27" s="150"/>
      <c r="N27" s="150"/>
      <c r="O27" s="150"/>
      <c r="P27" s="150"/>
      <c r="Q27" s="150"/>
      <c r="R27" s="150"/>
      <c r="S27" s="150"/>
      <c r="T27" s="150"/>
      <c r="U27" s="150"/>
      <c r="V27" s="150"/>
    </row>
    <row r="28" spans="1:22" x14ac:dyDescent="0.4">
      <c r="A28" s="160">
        <f t="shared" si="0"/>
        <v>19</v>
      </c>
      <c r="B28" s="161" t="s">
        <v>302</v>
      </c>
      <c r="C28" s="162">
        <v>1</v>
      </c>
      <c r="D28" s="162">
        <v>1</v>
      </c>
      <c r="E28" s="162">
        <v>1</v>
      </c>
      <c r="F28" s="162">
        <v>1</v>
      </c>
      <c r="G28" s="162">
        <v>1</v>
      </c>
      <c r="H28" s="162">
        <v>1</v>
      </c>
      <c r="I28" s="162">
        <v>1</v>
      </c>
      <c r="J28" s="162">
        <v>1</v>
      </c>
      <c r="K28" s="1"/>
      <c r="L28" s="150"/>
      <c r="M28" s="150"/>
      <c r="N28" s="150"/>
      <c r="O28" s="150"/>
      <c r="P28" s="150"/>
      <c r="Q28" s="150"/>
      <c r="R28" s="150"/>
      <c r="S28" s="150"/>
      <c r="T28" s="150"/>
      <c r="U28" s="150"/>
      <c r="V28" s="150"/>
    </row>
    <row r="29" spans="1:22" x14ac:dyDescent="0.4">
      <c r="A29" s="160">
        <f t="shared" si="0"/>
        <v>20</v>
      </c>
      <c r="B29" s="161" t="s">
        <v>303</v>
      </c>
      <c r="C29" s="162">
        <v>1</v>
      </c>
      <c r="D29" s="162">
        <v>1</v>
      </c>
      <c r="E29" s="162">
        <v>1</v>
      </c>
      <c r="F29" s="162">
        <v>1</v>
      </c>
      <c r="G29" s="162">
        <v>1</v>
      </c>
      <c r="H29" s="162">
        <v>1</v>
      </c>
      <c r="I29" s="162">
        <v>1</v>
      </c>
      <c r="J29" s="162">
        <v>1</v>
      </c>
      <c r="K29" s="1"/>
      <c r="L29" s="150"/>
      <c r="M29" s="150"/>
      <c r="N29" s="150"/>
      <c r="O29" s="150"/>
      <c r="P29" s="150"/>
      <c r="Q29" s="150"/>
      <c r="R29" s="150"/>
      <c r="S29" s="150"/>
      <c r="T29" s="150"/>
      <c r="U29" s="150"/>
      <c r="V29" s="150"/>
    </row>
    <row r="30" spans="1:22" x14ac:dyDescent="0.4">
      <c r="A30" s="160">
        <f t="shared" si="0"/>
        <v>21</v>
      </c>
      <c r="B30" s="161" t="s">
        <v>304</v>
      </c>
      <c r="C30" s="163"/>
      <c r="D30" s="162">
        <v>1</v>
      </c>
      <c r="E30" s="162">
        <v>1</v>
      </c>
      <c r="F30" s="162">
        <v>1</v>
      </c>
      <c r="G30" s="163"/>
      <c r="H30" s="162">
        <v>1</v>
      </c>
      <c r="I30" s="162">
        <v>1</v>
      </c>
      <c r="J30" s="162">
        <v>1</v>
      </c>
      <c r="K30" s="1"/>
      <c r="L30" s="150"/>
      <c r="M30" s="150"/>
      <c r="N30" s="150"/>
      <c r="O30" s="150"/>
      <c r="P30" s="150"/>
      <c r="Q30" s="150"/>
      <c r="R30" s="150"/>
      <c r="S30" s="150"/>
      <c r="T30" s="150"/>
      <c r="U30" s="150"/>
      <c r="V30" s="150"/>
    </row>
    <row r="31" spans="1:22" x14ac:dyDescent="0.4">
      <c r="A31" s="160">
        <f t="shared" si="0"/>
        <v>22</v>
      </c>
      <c r="B31" s="161" t="s">
        <v>305</v>
      </c>
      <c r="C31" s="163"/>
      <c r="D31" s="162">
        <v>1</v>
      </c>
      <c r="E31" s="162">
        <v>1</v>
      </c>
      <c r="F31" s="162">
        <v>1</v>
      </c>
      <c r="G31" s="163"/>
      <c r="H31" s="162">
        <v>1</v>
      </c>
      <c r="I31" s="162">
        <v>1</v>
      </c>
      <c r="J31" s="162">
        <v>1</v>
      </c>
      <c r="K31" s="1"/>
      <c r="L31" s="150"/>
      <c r="M31" s="150"/>
      <c r="N31" s="150"/>
      <c r="O31" s="150"/>
      <c r="P31" s="150"/>
      <c r="Q31" s="150"/>
      <c r="R31" s="150"/>
      <c r="S31" s="150"/>
      <c r="T31" s="150"/>
      <c r="U31" s="150"/>
      <c r="V31" s="150"/>
    </row>
    <row r="32" spans="1:22" x14ac:dyDescent="0.4">
      <c r="A32" s="160">
        <f t="shared" si="0"/>
        <v>23</v>
      </c>
      <c r="B32" s="161" t="s">
        <v>306</v>
      </c>
      <c r="C32" s="163"/>
      <c r="D32" s="162">
        <v>1</v>
      </c>
      <c r="E32" s="162">
        <v>1</v>
      </c>
      <c r="F32" s="162">
        <v>1</v>
      </c>
      <c r="G32" s="163"/>
      <c r="H32" s="162">
        <v>1</v>
      </c>
      <c r="I32" s="162">
        <v>1</v>
      </c>
      <c r="J32" s="162">
        <v>1</v>
      </c>
      <c r="K32" s="1"/>
      <c r="L32" s="150"/>
      <c r="M32" s="150"/>
      <c r="N32" s="150"/>
      <c r="O32" s="150"/>
      <c r="P32" s="150"/>
      <c r="Q32" s="150"/>
      <c r="R32" s="150"/>
      <c r="S32" s="150"/>
      <c r="T32" s="150"/>
      <c r="U32" s="150"/>
      <c r="V32" s="150"/>
    </row>
    <row r="33" spans="1:22" x14ac:dyDescent="0.4">
      <c r="A33" s="160">
        <f t="shared" si="0"/>
        <v>24</v>
      </c>
      <c r="B33" s="161" t="s">
        <v>307</v>
      </c>
      <c r="C33" s="163"/>
      <c r="D33" s="162">
        <v>1</v>
      </c>
      <c r="E33" s="162">
        <v>1</v>
      </c>
      <c r="F33" s="162">
        <v>1</v>
      </c>
      <c r="G33" s="163"/>
      <c r="H33" s="162">
        <v>1</v>
      </c>
      <c r="I33" s="162">
        <v>1</v>
      </c>
      <c r="J33" s="162">
        <v>1</v>
      </c>
      <c r="K33" s="1"/>
      <c r="L33" s="150"/>
      <c r="M33" s="150"/>
      <c r="N33" s="150"/>
      <c r="O33" s="150"/>
      <c r="P33" s="150"/>
      <c r="Q33" s="150"/>
      <c r="R33" s="150"/>
      <c r="S33" s="150"/>
      <c r="T33" s="150"/>
      <c r="U33" s="150"/>
      <c r="V33" s="150"/>
    </row>
    <row r="34" spans="1:22" x14ac:dyDescent="0.4">
      <c r="A34" s="160">
        <f t="shared" si="0"/>
        <v>25</v>
      </c>
      <c r="B34" s="161" t="s">
        <v>308</v>
      </c>
      <c r="C34" s="162">
        <v>1</v>
      </c>
      <c r="D34" s="162">
        <v>1</v>
      </c>
      <c r="E34" s="162">
        <v>1</v>
      </c>
      <c r="F34" s="162">
        <v>1</v>
      </c>
      <c r="G34" s="162">
        <v>1</v>
      </c>
      <c r="H34" s="162">
        <v>1</v>
      </c>
      <c r="I34" s="162">
        <v>1</v>
      </c>
      <c r="J34" s="162">
        <v>1</v>
      </c>
      <c r="K34" s="1"/>
      <c r="L34" s="150"/>
      <c r="M34" s="150"/>
      <c r="N34" s="150"/>
      <c r="O34" s="150"/>
      <c r="P34" s="150"/>
      <c r="Q34" s="150"/>
      <c r="R34" s="150"/>
      <c r="S34" s="150"/>
      <c r="T34" s="150"/>
      <c r="U34" s="150"/>
      <c r="V34" s="150"/>
    </row>
    <row r="35" spans="1:22" ht="21" x14ac:dyDescent="0.4">
      <c r="A35" s="165" t="s">
        <v>309</v>
      </c>
      <c r="B35" s="166"/>
      <c r="C35" s="159"/>
      <c r="D35" s="159"/>
      <c r="E35" s="159"/>
      <c r="F35" s="159"/>
      <c r="G35" s="159"/>
      <c r="H35" s="159"/>
      <c r="I35" s="159"/>
      <c r="J35" s="159"/>
      <c r="K35" s="1"/>
      <c r="L35" s="150"/>
      <c r="M35" s="150"/>
      <c r="N35" s="150"/>
      <c r="O35" s="150"/>
      <c r="P35" s="150"/>
      <c r="Q35" s="150"/>
      <c r="R35" s="150"/>
      <c r="S35" s="150"/>
      <c r="T35" s="150"/>
      <c r="U35" s="150"/>
      <c r="V35" s="150"/>
    </row>
    <row r="36" spans="1:22" x14ac:dyDescent="0.4">
      <c r="A36" s="160">
        <v>26</v>
      </c>
      <c r="B36" s="161" t="s">
        <v>310</v>
      </c>
      <c r="C36" s="162">
        <v>1</v>
      </c>
      <c r="D36" s="162">
        <v>1</v>
      </c>
      <c r="E36" s="162">
        <v>1</v>
      </c>
      <c r="F36" s="162">
        <v>1</v>
      </c>
      <c r="G36" s="162">
        <v>1</v>
      </c>
      <c r="H36" s="162">
        <v>1</v>
      </c>
      <c r="I36" s="162">
        <v>1</v>
      </c>
      <c r="J36" s="162">
        <v>1</v>
      </c>
      <c r="K36" s="1"/>
      <c r="L36" s="150"/>
      <c r="M36" s="150"/>
      <c r="N36" s="150"/>
      <c r="O36" s="150"/>
      <c r="P36" s="150"/>
      <c r="Q36" s="150"/>
      <c r="R36" s="150"/>
      <c r="S36" s="150"/>
      <c r="T36" s="150"/>
      <c r="U36" s="150"/>
      <c r="V36" s="150"/>
    </row>
    <row r="37" spans="1:22" x14ac:dyDescent="0.4">
      <c r="A37" s="160">
        <f t="shared" ref="A37:A42" si="1">A36+1</f>
        <v>27</v>
      </c>
      <c r="B37" s="161" t="s">
        <v>311</v>
      </c>
      <c r="C37" s="163"/>
      <c r="D37" s="162">
        <v>1</v>
      </c>
      <c r="E37" s="162">
        <v>1</v>
      </c>
      <c r="F37" s="162">
        <v>1</v>
      </c>
      <c r="G37" s="163"/>
      <c r="H37" s="162">
        <v>1</v>
      </c>
      <c r="I37" s="162">
        <v>1</v>
      </c>
      <c r="J37" s="162">
        <v>1</v>
      </c>
      <c r="K37" s="1"/>
      <c r="L37" s="150"/>
      <c r="M37" s="150"/>
      <c r="N37" s="150"/>
      <c r="O37" s="150"/>
      <c r="P37" s="150"/>
      <c r="Q37" s="150"/>
      <c r="R37" s="150"/>
      <c r="S37" s="150"/>
      <c r="T37" s="150"/>
      <c r="U37" s="150"/>
      <c r="V37" s="150"/>
    </row>
    <row r="38" spans="1:22" x14ac:dyDescent="0.4">
      <c r="A38" s="160">
        <f t="shared" si="1"/>
        <v>28</v>
      </c>
      <c r="B38" s="161" t="s">
        <v>312</v>
      </c>
      <c r="C38" s="162">
        <v>1</v>
      </c>
      <c r="D38" s="162">
        <v>1</v>
      </c>
      <c r="E38" s="162">
        <v>1</v>
      </c>
      <c r="F38" s="162">
        <v>1</v>
      </c>
      <c r="G38" s="162">
        <v>1</v>
      </c>
      <c r="H38" s="162">
        <v>1</v>
      </c>
      <c r="I38" s="162">
        <v>1</v>
      </c>
      <c r="J38" s="162">
        <v>1</v>
      </c>
      <c r="K38" s="1"/>
      <c r="L38" s="150"/>
      <c r="M38" s="150"/>
      <c r="N38" s="150"/>
      <c r="O38" s="150"/>
      <c r="P38" s="150"/>
      <c r="Q38" s="150"/>
      <c r="R38" s="150"/>
      <c r="S38" s="150"/>
      <c r="T38" s="150"/>
      <c r="U38" s="150"/>
      <c r="V38" s="150"/>
    </row>
    <row r="39" spans="1:22" x14ac:dyDescent="0.4">
      <c r="A39" s="160">
        <f t="shared" si="1"/>
        <v>29</v>
      </c>
      <c r="B39" s="161" t="s">
        <v>313</v>
      </c>
      <c r="C39" s="162">
        <v>1</v>
      </c>
      <c r="D39" s="162">
        <v>1</v>
      </c>
      <c r="E39" s="162">
        <v>1</v>
      </c>
      <c r="F39" s="162">
        <v>1</v>
      </c>
      <c r="G39" s="162">
        <v>1</v>
      </c>
      <c r="H39" s="162">
        <v>1</v>
      </c>
      <c r="I39" s="162">
        <v>1</v>
      </c>
      <c r="J39" s="162">
        <v>1</v>
      </c>
      <c r="K39" s="1"/>
      <c r="L39" s="150"/>
      <c r="M39" s="150"/>
      <c r="N39" s="150"/>
      <c r="O39" s="150"/>
      <c r="P39" s="150"/>
      <c r="Q39" s="150"/>
      <c r="R39" s="150"/>
      <c r="S39" s="150"/>
      <c r="T39" s="150"/>
      <c r="U39" s="150"/>
      <c r="V39" s="150"/>
    </row>
    <row r="40" spans="1:22" x14ac:dyDescent="0.4">
      <c r="A40" s="160">
        <f t="shared" si="1"/>
        <v>30</v>
      </c>
      <c r="B40" s="161" t="s">
        <v>314</v>
      </c>
      <c r="C40" s="163"/>
      <c r="D40" s="162">
        <v>1</v>
      </c>
      <c r="E40" s="162">
        <v>1</v>
      </c>
      <c r="F40" s="162">
        <v>1</v>
      </c>
      <c r="G40" s="163"/>
      <c r="H40" s="162">
        <v>1</v>
      </c>
      <c r="I40" s="162">
        <v>1</v>
      </c>
      <c r="J40" s="162">
        <v>1</v>
      </c>
      <c r="K40" s="1"/>
      <c r="L40" s="150"/>
      <c r="M40" s="150"/>
      <c r="N40" s="150"/>
      <c r="O40" s="150"/>
      <c r="P40" s="150"/>
      <c r="Q40" s="150"/>
      <c r="R40" s="150"/>
      <c r="S40" s="150"/>
      <c r="T40" s="150"/>
      <c r="U40" s="150"/>
      <c r="V40" s="150"/>
    </row>
    <row r="41" spans="1:22" x14ac:dyDescent="0.4">
      <c r="A41" s="160">
        <f t="shared" si="1"/>
        <v>31</v>
      </c>
      <c r="B41" s="161" t="s">
        <v>315</v>
      </c>
      <c r="C41" s="163"/>
      <c r="D41" s="162">
        <v>1</v>
      </c>
      <c r="E41" s="162">
        <v>1</v>
      </c>
      <c r="F41" s="162">
        <v>1</v>
      </c>
      <c r="G41" s="163"/>
      <c r="H41" s="162">
        <v>1</v>
      </c>
      <c r="I41" s="162">
        <v>1</v>
      </c>
      <c r="J41" s="162">
        <v>1</v>
      </c>
      <c r="K41" s="1"/>
      <c r="L41" s="150"/>
      <c r="M41" s="150"/>
      <c r="N41" s="150"/>
      <c r="O41" s="150"/>
      <c r="P41" s="150"/>
      <c r="Q41" s="150"/>
      <c r="R41" s="150"/>
      <c r="S41" s="150"/>
      <c r="T41" s="150"/>
      <c r="U41" s="150"/>
      <c r="V41" s="150"/>
    </row>
    <row r="42" spans="1:22" x14ac:dyDescent="0.4">
      <c r="A42" s="160">
        <f t="shared" si="1"/>
        <v>32</v>
      </c>
      <c r="B42" s="161" t="s">
        <v>316</v>
      </c>
      <c r="C42" s="163"/>
      <c r="D42" s="162">
        <v>1</v>
      </c>
      <c r="E42" s="162">
        <v>1</v>
      </c>
      <c r="F42" s="162">
        <v>1</v>
      </c>
      <c r="G42" s="163"/>
      <c r="H42" s="162">
        <v>1</v>
      </c>
      <c r="I42" s="162">
        <v>1</v>
      </c>
      <c r="J42" s="162">
        <v>1</v>
      </c>
      <c r="K42" s="1"/>
      <c r="L42" s="150"/>
      <c r="M42" s="150"/>
      <c r="N42" s="150"/>
      <c r="O42" s="150"/>
      <c r="P42" s="150"/>
      <c r="Q42" s="150"/>
      <c r="R42" s="150"/>
      <c r="S42" s="150"/>
      <c r="T42" s="150"/>
      <c r="U42" s="150"/>
      <c r="V42" s="150"/>
    </row>
    <row r="43" spans="1:22" ht="21" x14ac:dyDescent="0.4">
      <c r="A43" s="167" t="s">
        <v>317</v>
      </c>
      <c r="B43" s="166"/>
      <c r="C43" s="159"/>
      <c r="D43" s="159"/>
      <c r="E43" s="159"/>
      <c r="F43" s="159"/>
      <c r="G43" s="159"/>
      <c r="H43" s="159"/>
      <c r="I43" s="159"/>
      <c r="J43" s="159"/>
      <c r="K43" s="1"/>
      <c r="L43" s="150"/>
      <c r="M43" s="150"/>
      <c r="N43" s="150"/>
      <c r="O43" s="150"/>
      <c r="P43" s="150"/>
      <c r="Q43" s="150"/>
      <c r="R43" s="150"/>
      <c r="S43" s="150"/>
      <c r="T43" s="150"/>
      <c r="U43" s="150"/>
      <c r="V43" s="150"/>
    </row>
    <row r="44" spans="1:22" x14ac:dyDescent="0.4">
      <c r="A44" s="160">
        <v>33</v>
      </c>
      <c r="B44" s="161" t="s">
        <v>318</v>
      </c>
      <c r="C44" s="162">
        <v>1</v>
      </c>
      <c r="D44" s="162">
        <v>1</v>
      </c>
      <c r="E44" s="162">
        <v>1</v>
      </c>
      <c r="F44" s="162">
        <v>1</v>
      </c>
      <c r="G44" s="162">
        <v>1</v>
      </c>
      <c r="H44" s="162">
        <v>1</v>
      </c>
      <c r="I44" s="162">
        <v>1</v>
      </c>
      <c r="J44" s="162">
        <v>1</v>
      </c>
      <c r="K44" s="1"/>
      <c r="L44" s="150"/>
      <c r="M44" s="150"/>
      <c r="N44" s="150"/>
      <c r="O44" s="150"/>
      <c r="P44" s="150"/>
      <c r="Q44" s="150"/>
      <c r="R44" s="150"/>
      <c r="S44" s="150"/>
      <c r="T44" s="150"/>
      <c r="U44" s="150"/>
      <c r="V44" s="150"/>
    </row>
    <row r="45" spans="1:22" ht="21" x14ac:dyDescent="0.4">
      <c r="A45" s="167" t="s">
        <v>319</v>
      </c>
      <c r="B45" s="166"/>
      <c r="C45" s="159"/>
      <c r="D45" s="159"/>
      <c r="E45" s="159"/>
      <c r="F45" s="159"/>
      <c r="G45" s="159"/>
      <c r="H45" s="159"/>
      <c r="I45" s="159"/>
      <c r="J45" s="159"/>
      <c r="K45" s="1"/>
      <c r="L45" s="150"/>
      <c r="M45" s="150"/>
      <c r="N45" s="150"/>
      <c r="O45" s="150"/>
      <c r="P45" s="150"/>
      <c r="Q45" s="150"/>
      <c r="R45" s="150"/>
      <c r="S45" s="150"/>
      <c r="T45" s="150"/>
      <c r="U45" s="150"/>
      <c r="V45" s="150"/>
    </row>
    <row r="46" spans="1:22" x14ac:dyDescent="0.4">
      <c r="A46" s="160">
        <v>34</v>
      </c>
      <c r="B46" s="161" t="s">
        <v>320</v>
      </c>
      <c r="C46" s="163"/>
      <c r="D46" s="162">
        <v>1</v>
      </c>
      <c r="E46" s="162">
        <v>1</v>
      </c>
      <c r="F46" s="162">
        <v>1</v>
      </c>
      <c r="G46" s="163"/>
      <c r="H46" s="162">
        <v>1</v>
      </c>
      <c r="I46" s="162">
        <v>1</v>
      </c>
      <c r="J46" s="162">
        <v>1</v>
      </c>
      <c r="K46" s="1"/>
      <c r="L46" s="150"/>
      <c r="M46" s="150"/>
      <c r="N46" s="150"/>
      <c r="O46" s="150"/>
      <c r="P46" s="150"/>
      <c r="Q46" s="150"/>
      <c r="R46" s="150"/>
      <c r="S46" s="150"/>
      <c r="T46" s="150"/>
      <c r="U46" s="150"/>
      <c r="V46" s="150"/>
    </row>
    <row r="47" spans="1:22" x14ac:dyDescent="0.4">
      <c r="A47" s="160">
        <f>A46+1</f>
        <v>35</v>
      </c>
      <c r="B47" s="161" t="s">
        <v>321</v>
      </c>
      <c r="C47" s="163"/>
      <c r="D47" s="162">
        <v>1</v>
      </c>
      <c r="E47" s="162">
        <v>1</v>
      </c>
      <c r="F47" s="162">
        <v>1</v>
      </c>
      <c r="G47" s="163"/>
      <c r="H47" s="162">
        <v>1</v>
      </c>
      <c r="I47" s="162">
        <v>1</v>
      </c>
      <c r="J47" s="162">
        <v>1</v>
      </c>
      <c r="K47" s="1"/>
      <c r="L47" s="150"/>
      <c r="M47" s="150"/>
      <c r="N47" s="150"/>
      <c r="O47" s="150"/>
      <c r="P47" s="150"/>
      <c r="Q47" s="150"/>
      <c r="R47" s="150"/>
      <c r="S47" s="150"/>
      <c r="T47" s="150"/>
      <c r="U47" s="150"/>
      <c r="V47" s="150"/>
    </row>
    <row r="48" spans="1:22" ht="21" x14ac:dyDescent="0.4">
      <c r="A48" s="167" t="s">
        <v>322</v>
      </c>
      <c r="B48" s="166"/>
      <c r="C48" s="159"/>
      <c r="D48" s="159"/>
      <c r="E48" s="159"/>
      <c r="F48" s="159"/>
      <c r="G48" s="159"/>
      <c r="H48" s="159"/>
      <c r="I48" s="159"/>
      <c r="J48" s="159"/>
      <c r="K48" s="1"/>
      <c r="L48" s="150"/>
      <c r="M48" s="150"/>
      <c r="N48" s="150"/>
      <c r="O48" s="150"/>
      <c r="P48" s="150"/>
      <c r="Q48" s="150"/>
      <c r="R48" s="150"/>
      <c r="S48" s="150"/>
      <c r="T48" s="150"/>
      <c r="U48" s="150"/>
      <c r="V48" s="150"/>
    </row>
    <row r="49" spans="1:22" x14ac:dyDescent="0.4">
      <c r="A49" s="160">
        <v>36</v>
      </c>
      <c r="B49" s="161" t="s">
        <v>323</v>
      </c>
      <c r="C49" s="162">
        <v>1</v>
      </c>
      <c r="D49" s="162">
        <v>1</v>
      </c>
      <c r="E49" s="162">
        <v>1</v>
      </c>
      <c r="F49" s="162">
        <v>1</v>
      </c>
      <c r="G49" s="162">
        <v>1</v>
      </c>
      <c r="H49" s="162">
        <v>1</v>
      </c>
      <c r="I49" s="162">
        <v>1</v>
      </c>
      <c r="J49" s="162">
        <v>1</v>
      </c>
      <c r="K49" s="1"/>
      <c r="L49" s="150"/>
      <c r="M49" s="150"/>
      <c r="N49" s="150"/>
      <c r="O49" s="150"/>
      <c r="P49" s="150"/>
      <c r="Q49" s="150"/>
      <c r="R49" s="150"/>
      <c r="S49" s="150"/>
      <c r="T49" s="150"/>
      <c r="U49" s="150"/>
      <c r="V49" s="150"/>
    </row>
    <row r="50" spans="1:22" x14ac:dyDescent="0.4">
      <c r="A50" s="160">
        <f>A49+1</f>
        <v>37</v>
      </c>
      <c r="B50" s="161" t="s">
        <v>324</v>
      </c>
      <c r="C50" s="162">
        <v>1</v>
      </c>
      <c r="D50" s="162">
        <v>1</v>
      </c>
      <c r="E50" s="162">
        <v>1</v>
      </c>
      <c r="F50" s="162">
        <v>1</v>
      </c>
      <c r="G50" s="162">
        <v>1</v>
      </c>
      <c r="H50" s="162">
        <v>1</v>
      </c>
      <c r="I50" s="162">
        <v>1</v>
      </c>
      <c r="J50" s="162">
        <v>1</v>
      </c>
      <c r="K50" s="1"/>
      <c r="L50" s="150"/>
      <c r="M50" s="150"/>
      <c r="N50" s="150"/>
      <c r="O50" s="150"/>
      <c r="P50" s="150"/>
      <c r="Q50" s="150"/>
      <c r="R50" s="150"/>
      <c r="S50" s="150"/>
      <c r="T50" s="150"/>
      <c r="U50" s="150"/>
      <c r="V50" s="150"/>
    </row>
    <row r="51" spans="1:22" x14ac:dyDescent="0.4">
      <c r="A51" s="160">
        <f>A50+1</f>
        <v>38</v>
      </c>
      <c r="B51" s="161" t="s">
        <v>325</v>
      </c>
      <c r="C51" s="162">
        <v>1</v>
      </c>
      <c r="D51" s="162">
        <v>1</v>
      </c>
      <c r="E51" s="162">
        <v>1</v>
      </c>
      <c r="F51" s="162">
        <v>1</v>
      </c>
      <c r="G51" s="162">
        <v>1</v>
      </c>
      <c r="H51" s="162">
        <v>1</v>
      </c>
      <c r="I51" s="162">
        <v>1</v>
      </c>
      <c r="J51" s="162">
        <v>1</v>
      </c>
      <c r="K51" s="1"/>
      <c r="L51" s="150"/>
      <c r="M51" s="150"/>
      <c r="N51" s="150"/>
      <c r="O51" s="150"/>
      <c r="P51" s="150"/>
      <c r="Q51" s="150"/>
      <c r="R51" s="150"/>
      <c r="S51" s="150"/>
      <c r="T51" s="150"/>
      <c r="U51" s="150"/>
      <c r="V51" s="150"/>
    </row>
    <row r="52" spans="1:22" x14ac:dyDescent="0.4">
      <c r="A52" s="160">
        <f>A51+1</f>
        <v>39</v>
      </c>
      <c r="B52" s="161" t="s">
        <v>326</v>
      </c>
      <c r="C52" s="162">
        <v>1</v>
      </c>
      <c r="D52" s="162">
        <v>1</v>
      </c>
      <c r="E52" s="162">
        <v>1</v>
      </c>
      <c r="F52" s="162">
        <v>1</v>
      </c>
      <c r="G52" s="162">
        <v>1</v>
      </c>
      <c r="H52" s="162">
        <v>1</v>
      </c>
      <c r="I52" s="162">
        <v>1</v>
      </c>
      <c r="J52" s="162">
        <v>1</v>
      </c>
      <c r="K52" s="1"/>
      <c r="L52" s="150"/>
      <c r="M52" s="150"/>
      <c r="N52" s="150"/>
      <c r="O52" s="150"/>
      <c r="P52" s="150"/>
      <c r="Q52" s="150"/>
      <c r="R52" s="150"/>
      <c r="S52" s="150"/>
      <c r="T52" s="150"/>
      <c r="U52" s="150"/>
      <c r="V52" s="150"/>
    </row>
    <row r="53" spans="1:22" x14ac:dyDescent="0.4">
      <c r="A53" s="160">
        <f>A52+1</f>
        <v>40</v>
      </c>
      <c r="B53" s="161" t="s">
        <v>327</v>
      </c>
      <c r="C53" s="162">
        <v>1</v>
      </c>
      <c r="D53" s="162">
        <v>1</v>
      </c>
      <c r="E53" s="162">
        <v>1</v>
      </c>
      <c r="F53" s="162">
        <v>1</v>
      </c>
      <c r="G53" s="162">
        <v>1</v>
      </c>
      <c r="H53" s="162">
        <v>1</v>
      </c>
      <c r="I53" s="162">
        <v>1</v>
      </c>
      <c r="J53" s="162">
        <v>1</v>
      </c>
      <c r="K53" s="1"/>
      <c r="L53" s="150"/>
      <c r="M53" s="150"/>
      <c r="N53" s="150"/>
      <c r="O53" s="150"/>
      <c r="P53" s="150"/>
      <c r="Q53" s="150"/>
      <c r="R53" s="150"/>
      <c r="S53" s="150"/>
      <c r="T53" s="150"/>
      <c r="U53" s="150"/>
      <c r="V53" s="150"/>
    </row>
    <row r="54" spans="1:22" ht="21" x14ac:dyDescent="0.4">
      <c r="A54" s="167" t="s">
        <v>328</v>
      </c>
      <c r="B54" s="166"/>
      <c r="C54" s="159"/>
      <c r="D54" s="159"/>
      <c r="E54" s="159"/>
      <c r="F54" s="159"/>
      <c r="G54" s="159"/>
      <c r="H54" s="159"/>
      <c r="I54" s="159"/>
      <c r="J54" s="159"/>
      <c r="K54" s="1"/>
      <c r="L54" s="150"/>
      <c r="M54" s="150"/>
      <c r="N54" s="150"/>
      <c r="O54" s="150"/>
      <c r="P54" s="150"/>
      <c r="Q54" s="150"/>
      <c r="R54" s="150"/>
      <c r="S54" s="150"/>
      <c r="T54" s="150"/>
      <c r="U54" s="150"/>
      <c r="V54" s="150"/>
    </row>
    <row r="55" spans="1:22" x14ac:dyDescent="0.4">
      <c r="A55" s="160">
        <v>41</v>
      </c>
      <c r="B55" s="161" t="s">
        <v>329</v>
      </c>
      <c r="C55" s="162">
        <v>1</v>
      </c>
      <c r="D55" s="162">
        <v>1</v>
      </c>
      <c r="E55" s="162">
        <v>1</v>
      </c>
      <c r="F55" s="162">
        <v>1</v>
      </c>
      <c r="G55" s="162">
        <v>1</v>
      </c>
      <c r="H55" s="162">
        <v>1</v>
      </c>
      <c r="I55" s="162">
        <v>1</v>
      </c>
      <c r="J55" s="162">
        <v>1</v>
      </c>
      <c r="K55" s="1"/>
      <c r="L55" s="150"/>
      <c r="M55" s="150"/>
      <c r="N55" s="150"/>
      <c r="O55" s="150"/>
      <c r="P55" s="150"/>
      <c r="Q55" s="150"/>
      <c r="R55" s="150"/>
      <c r="S55" s="150"/>
      <c r="T55" s="150"/>
      <c r="U55" s="150"/>
      <c r="V55" s="150"/>
    </row>
    <row r="56" spans="1:22" x14ac:dyDescent="0.4">
      <c r="A56" s="160">
        <f>A55+1</f>
        <v>42</v>
      </c>
      <c r="B56" s="161" t="s">
        <v>330</v>
      </c>
      <c r="C56" s="163"/>
      <c r="D56" s="162">
        <v>1</v>
      </c>
      <c r="E56" s="162">
        <v>1</v>
      </c>
      <c r="F56" s="162">
        <v>1</v>
      </c>
      <c r="G56" s="163"/>
      <c r="H56" s="162">
        <v>1</v>
      </c>
      <c r="I56" s="162">
        <v>1</v>
      </c>
      <c r="J56" s="162">
        <v>1</v>
      </c>
      <c r="K56" s="1"/>
      <c r="L56" s="150"/>
      <c r="M56" s="150"/>
      <c r="N56" s="150"/>
      <c r="O56" s="150"/>
      <c r="P56" s="150"/>
      <c r="Q56" s="150"/>
      <c r="R56" s="150"/>
      <c r="S56" s="150"/>
      <c r="T56" s="150"/>
      <c r="U56" s="150"/>
      <c r="V56" s="150"/>
    </row>
    <row r="57" spans="1:22" x14ac:dyDescent="0.4">
      <c r="A57" s="160">
        <f>A56+1</f>
        <v>43</v>
      </c>
      <c r="B57" s="161" t="s">
        <v>331</v>
      </c>
      <c r="C57" s="163"/>
      <c r="D57" s="162">
        <v>1</v>
      </c>
      <c r="E57" s="162">
        <v>1</v>
      </c>
      <c r="F57" s="162">
        <v>1</v>
      </c>
      <c r="G57" s="163"/>
      <c r="H57" s="162">
        <v>1</v>
      </c>
      <c r="I57" s="162">
        <v>1</v>
      </c>
      <c r="J57" s="162">
        <v>1</v>
      </c>
      <c r="K57" s="1"/>
      <c r="L57" s="150"/>
      <c r="M57" s="150"/>
      <c r="N57" s="150"/>
      <c r="O57" s="150"/>
      <c r="P57" s="150"/>
      <c r="Q57" s="150"/>
      <c r="R57" s="150"/>
      <c r="S57" s="150"/>
      <c r="T57" s="150"/>
      <c r="U57" s="150"/>
      <c r="V57" s="150"/>
    </row>
    <row r="58" spans="1:22" x14ac:dyDescent="0.4">
      <c r="A58" s="160">
        <f>A57+1</f>
        <v>44</v>
      </c>
      <c r="B58" s="161" t="s">
        <v>332</v>
      </c>
      <c r="C58" s="163"/>
      <c r="D58" s="162">
        <v>1</v>
      </c>
      <c r="E58" s="162">
        <v>1</v>
      </c>
      <c r="F58" s="162">
        <v>1</v>
      </c>
      <c r="G58" s="163"/>
      <c r="H58" s="162">
        <v>1</v>
      </c>
      <c r="I58" s="162">
        <v>1</v>
      </c>
      <c r="J58" s="162">
        <v>1</v>
      </c>
      <c r="K58" s="1"/>
      <c r="L58" s="150"/>
      <c r="M58" s="150"/>
      <c r="N58" s="150"/>
      <c r="O58" s="150"/>
      <c r="P58" s="150"/>
      <c r="Q58" s="150"/>
      <c r="R58" s="150"/>
      <c r="S58" s="150"/>
      <c r="T58" s="150"/>
      <c r="U58" s="150"/>
      <c r="V58" s="150"/>
    </row>
    <row r="59" spans="1:22" x14ac:dyDescent="0.4">
      <c r="A59" s="160">
        <f>A58+1</f>
        <v>45</v>
      </c>
      <c r="B59" s="161" t="s">
        <v>333</v>
      </c>
      <c r="C59" s="163"/>
      <c r="D59" s="162">
        <v>1</v>
      </c>
      <c r="E59" s="162">
        <v>1</v>
      </c>
      <c r="F59" s="162">
        <v>1</v>
      </c>
      <c r="G59" s="163"/>
      <c r="H59" s="162">
        <v>1</v>
      </c>
      <c r="I59" s="162">
        <v>1</v>
      </c>
      <c r="J59" s="162">
        <v>1</v>
      </c>
      <c r="K59" s="1"/>
      <c r="L59" s="150"/>
      <c r="M59" s="150"/>
      <c r="N59" s="150"/>
      <c r="O59" s="150"/>
      <c r="P59" s="150"/>
      <c r="Q59" s="150"/>
      <c r="R59" s="150"/>
      <c r="S59" s="150"/>
      <c r="T59" s="150"/>
      <c r="U59" s="150"/>
      <c r="V59" s="150"/>
    </row>
    <row r="60" spans="1:22" x14ac:dyDescent="0.4">
      <c r="A60" s="160">
        <f>A59+1</f>
        <v>46</v>
      </c>
      <c r="B60" s="161" t="s">
        <v>334</v>
      </c>
      <c r="C60" s="163"/>
      <c r="D60" s="162">
        <v>1</v>
      </c>
      <c r="E60" s="162">
        <v>1</v>
      </c>
      <c r="F60" s="162">
        <v>1</v>
      </c>
      <c r="G60" s="163"/>
      <c r="H60" s="162">
        <v>1</v>
      </c>
      <c r="I60" s="162">
        <v>1</v>
      </c>
      <c r="J60" s="162">
        <v>1</v>
      </c>
      <c r="K60" s="1"/>
      <c r="L60" s="150"/>
      <c r="M60" s="150"/>
      <c r="N60" s="150"/>
      <c r="O60" s="150"/>
      <c r="P60" s="150"/>
      <c r="Q60" s="150"/>
      <c r="R60" s="150"/>
      <c r="S60" s="150"/>
      <c r="T60" s="150"/>
      <c r="U60" s="150"/>
      <c r="V60" s="150"/>
    </row>
    <row r="61" spans="1:22" ht="21" x14ac:dyDescent="0.4">
      <c r="A61" s="167" t="s">
        <v>335</v>
      </c>
      <c r="B61" s="166"/>
      <c r="C61" s="159"/>
      <c r="D61" s="159"/>
      <c r="E61" s="159"/>
      <c r="F61" s="159"/>
      <c r="G61" s="159"/>
      <c r="H61" s="159"/>
      <c r="I61" s="159"/>
      <c r="J61" s="159"/>
      <c r="K61" s="1"/>
      <c r="L61" s="150"/>
      <c r="M61" s="150"/>
      <c r="N61" s="150"/>
      <c r="O61" s="150"/>
      <c r="P61" s="150"/>
      <c r="Q61" s="150"/>
      <c r="R61" s="150"/>
      <c r="S61" s="150"/>
      <c r="T61" s="150"/>
      <c r="U61" s="150"/>
      <c r="V61" s="150"/>
    </row>
    <row r="62" spans="1:22" x14ac:dyDescent="0.4">
      <c r="A62" s="160">
        <v>47</v>
      </c>
      <c r="B62" s="161" t="s">
        <v>336</v>
      </c>
      <c r="C62" s="163"/>
      <c r="D62" s="162">
        <v>1</v>
      </c>
      <c r="E62" s="162">
        <v>1</v>
      </c>
      <c r="F62" s="162">
        <v>1</v>
      </c>
      <c r="G62" s="163"/>
      <c r="H62" s="162">
        <v>1</v>
      </c>
      <c r="I62" s="162">
        <v>1</v>
      </c>
      <c r="J62" s="162">
        <v>1</v>
      </c>
      <c r="K62" s="1"/>
      <c r="L62" s="150"/>
      <c r="M62" s="150"/>
      <c r="N62" s="150"/>
      <c r="O62" s="150"/>
      <c r="P62" s="150"/>
      <c r="Q62" s="150"/>
      <c r="R62" s="150"/>
      <c r="S62" s="150"/>
      <c r="T62" s="150"/>
      <c r="U62" s="150"/>
      <c r="V62" s="150"/>
    </row>
    <row r="63" spans="1:22" x14ac:dyDescent="0.4">
      <c r="A63" s="160">
        <f>A62+1</f>
        <v>48</v>
      </c>
      <c r="B63" s="161" t="s">
        <v>337</v>
      </c>
      <c r="C63" s="163"/>
      <c r="D63" s="162">
        <v>1</v>
      </c>
      <c r="E63" s="162">
        <v>1</v>
      </c>
      <c r="F63" s="162">
        <v>1</v>
      </c>
      <c r="G63" s="163"/>
      <c r="H63" s="162">
        <v>1</v>
      </c>
      <c r="I63" s="162">
        <v>1</v>
      </c>
      <c r="J63" s="162">
        <v>1</v>
      </c>
      <c r="K63" s="1"/>
      <c r="L63" s="150"/>
      <c r="M63" s="150"/>
      <c r="N63" s="150"/>
      <c r="O63" s="150"/>
      <c r="P63" s="150"/>
      <c r="Q63" s="150"/>
      <c r="R63" s="150"/>
      <c r="S63" s="150"/>
      <c r="T63" s="150"/>
      <c r="U63" s="150"/>
      <c r="V63" s="150"/>
    </row>
    <row r="64" spans="1:22" x14ac:dyDescent="0.4">
      <c r="A64" s="160">
        <f>A63+1</f>
        <v>49</v>
      </c>
      <c r="B64" s="161" t="s">
        <v>338</v>
      </c>
      <c r="C64" s="163"/>
      <c r="D64" s="162">
        <v>1</v>
      </c>
      <c r="E64" s="162">
        <v>1</v>
      </c>
      <c r="F64" s="162">
        <v>1</v>
      </c>
      <c r="G64" s="163"/>
      <c r="H64" s="162">
        <v>1</v>
      </c>
      <c r="I64" s="162">
        <v>1</v>
      </c>
      <c r="J64" s="162">
        <v>1</v>
      </c>
      <c r="K64" s="1"/>
      <c r="L64" s="150"/>
      <c r="M64" s="150"/>
      <c r="N64" s="150"/>
      <c r="O64" s="150"/>
      <c r="P64" s="150"/>
      <c r="Q64" s="150"/>
      <c r="R64" s="150"/>
      <c r="S64" s="150"/>
      <c r="T64" s="150"/>
      <c r="U64" s="150"/>
      <c r="V64" s="150"/>
    </row>
    <row r="65" spans="1:22" x14ac:dyDescent="0.4">
      <c r="A65" s="160">
        <f>A64+1</f>
        <v>50</v>
      </c>
      <c r="B65" s="161" t="s">
        <v>339</v>
      </c>
      <c r="C65" s="163"/>
      <c r="D65" s="162">
        <v>1</v>
      </c>
      <c r="E65" s="162">
        <v>1</v>
      </c>
      <c r="F65" s="162">
        <v>1</v>
      </c>
      <c r="G65" s="163"/>
      <c r="H65" s="162">
        <v>1</v>
      </c>
      <c r="I65" s="162">
        <v>1</v>
      </c>
      <c r="J65" s="162">
        <v>1</v>
      </c>
      <c r="K65" s="1"/>
      <c r="L65" s="150"/>
      <c r="M65" s="150"/>
      <c r="N65" s="150"/>
      <c r="O65" s="150"/>
      <c r="P65" s="150"/>
      <c r="Q65" s="150"/>
      <c r="R65" s="150"/>
      <c r="S65" s="150"/>
      <c r="T65" s="150"/>
      <c r="U65" s="150"/>
      <c r="V65" s="150"/>
    </row>
    <row r="66" spans="1:22" ht="21" x14ac:dyDescent="0.4">
      <c r="A66" s="167" t="s">
        <v>340</v>
      </c>
      <c r="B66" s="166"/>
      <c r="C66" s="159"/>
      <c r="D66" s="159"/>
      <c r="E66" s="159"/>
      <c r="F66" s="159"/>
      <c r="G66" s="159"/>
      <c r="H66" s="159"/>
      <c r="I66" s="159"/>
      <c r="J66" s="159"/>
      <c r="K66" s="1"/>
      <c r="L66" s="150"/>
      <c r="M66" s="150"/>
      <c r="N66" s="150"/>
      <c r="O66" s="150"/>
      <c r="P66" s="150"/>
      <c r="Q66" s="150"/>
      <c r="R66" s="150"/>
      <c r="S66" s="150"/>
      <c r="T66" s="150"/>
      <c r="U66" s="150"/>
      <c r="V66" s="150"/>
    </row>
    <row r="67" spans="1:22" x14ac:dyDescent="0.4">
      <c r="A67" s="160">
        <v>51</v>
      </c>
      <c r="B67" s="168" t="s">
        <v>341</v>
      </c>
      <c r="C67" s="163"/>
      <c r="D67" s="162">
        <v>1</v>
      </c>
      <c r="E67" s="162">
        <v>1</v>
      </c>
      <c r="F67" s="162">
        <v>1</v>
      </c>
      <c r="G67" s="163"/>
      <c r="H67" s="162">
        <v>1</v>
      </c>
      <c r="I67" s="162">
        <v>1</v>
      </c>
      <c r="J67" s="162">
        <v>1</v>
      </c>
      <c r="K67" s="1"/>
      <c r="L67" s="150"/>
      <c r="M67" s="150"/>
      <c r="N67" s="150"/>
      <c r="O67" s="150"/>
      <c r="P67" s="150"/>
      <c r="Q67" s="150"/>
      <c r="R67" s="150"/>
      <c r="S67" s="150"/>
      <c r="T67" s="150"/>
      <c r="U67" s="150"/>
      <c r="V67" s="150"/>
    </row>
    <row r="68" spans="1:22" x14ac:dyDescent="0.4">
      <c r="A68" s="160">
        <f t="shared" ref="A68:A97" si="2">+A67+1</f>
        <v>52</v>
      </c>
      <c r="B68" s="169" t="s">
        <v>342</v>
      </c>
      <c r="C68" s="164"/>
      <c r="D68" s="164"/>
      <c r="E68" s="164"/>
      <c r="F68" s="164"/>
      <c r="G68" s="164"/>
      <c r="H68" s="164"/>
      <c r="I68" s="164"/>
      <c r="J68" s="164"/>
      <c r="K68" s="1"/>
      <c r="L68" s="150"/>
      <c r="M68" s="150"/>
      <c r="N68" s="150"/>
      <c r="O68" s="150"/>
      <c r="P68" s="150"/>
      <c r="Q68" s="150"/>
      <c r="R68" s="150"/>
      <c r="S68" s="150"/>
      <c r="T68" s="150"/>
      <c r="U68" s="150"/>
      <c r="V68" s="150"/>
    </row>
    <row r="69" spans="1:22" x14ac:dyDescent="0.4">
      <c r="A69" s="160">
        <f t="shared" si="2"/>
        <v>53</v>
      </c>
      <c r="B69" s="168" t="s">
        <v>343</v>
      </c>
      <c r="C69" s="163"/>
      <c r="D69" s="162">
        <v>1</v>
      </c>
      <c r="E69" s="162">
        <v>1</v>
      </c>
      <c r="F69" s="162">
        <v>1</v>
      </c>
      <c r="G69" s="163"/>
      <c r="H69" s="162">
        <v>1</v>
      </c>
      <c r="I69" s="162">
        <v>1</v>
      </c>
      <c r="J69" s="162">
        <v>1</v>
      </c>
      <c r="K69" s="1"/>
      <c r="L69" s="150"/>
      <c r="M69" s="150"/>
      <c r="N69" s="150"/>
      <c r="O69" s="150"/>
      <c r="P69" s="150"/>
      <c r="Q69" s="150"/>
      <c r="R69" s="150"/>
      <c r="S69" s="150"/>
      <c r="T69" s="150"/>
      <c r="U69" s="150"/>
      <c r="V69" s="150"/>
    </row>
    <row r="70" spans="1:22" x14ac:dyDescent="0.4">
      <c r="A70" s="160">
        <f t="shared" si="2"/>
        <v>54</v>
      </c>
      <c r="B70" s="168" t="s">
        <v>344</v>
      </c>
      <c r="C70" s="163"/>
      <c r="D70" s="162">
        <v>1</v>
      </c>
      <c r="E70" s="162">
        <v>1</v>
      </c>
      <c r="F70" s="162">
        <v>1</v>
      </c>
      <c r="G70" s="163"/>
      <c r="H70" s="162">
        <v>1</v>
      </c>
      <c r="I70" s="162">
        <v>1</v>
      </c>
      <c r="J70" s="162">
        <v>1</v>
      </c>
      <c r="K70" s="1"/>
      <c r="L70" s="150"/>
      <c r="M70" s="150"/>
      <c r="N70" s="150"/>
      <c r="O70" s="150"/>
      <c r="P70" s="150"/>
      <c r="Q70" s="150"/>
      <c r="R70" s="150"/>
      <c r="S70" s="150"/>
      <c r="T70" s="150"/>
      <c r="U70" s="150"/>
      <c r="V70" s="150"/>
    </row>
    <row r="71" spans="1:22" x14ac:dyDescent="0.4">
      <c r="A71" s="160">
        <f t="shared" si="2"/>
        <v>55</v>
      </c>
      <c r="B71" s="168" t="s">
        <v>345</v>
      </c>
      <c r="C71" s="163"/>
      <c r="D71" s="162">
        <v>1</v>
      </c>
      <c r="E71" s="162">
        <v>1</v>
      </c>
      <c r="F71" s="162">
        <v>1</v>
      </c>
      <c r="G71" s="163"/>
      <c r="H71" s="162">
        <v>1</v>
      </c>
      <c r="I71" s="162">
        <v>1</v>
      </c>
      <c r="J71" s="162">
        <v>1</v>
      </c>
      <c r="K71" s="1"/>
      <c r="L71" s="150"/>
      <c r="M71" s="150"/>
      <c r="N71" s="150"/>
      <c r="O71" s="150"/>
      <c r="P71" s="150"/>
      <c r="Q71" s="150"/>
      <c r="R71" s="150"/>
      <c r="S71" s="150"/>
      <c r="T71" s="150"/>
      <c r="U71" s="150"/>
      <c r="V71" s="150"/>
    </row>
    <row r="72" spans="1:22" x14ac:dyDescent="0.4">
      <c r="A72" s="160">
        <f t="shared" si="2"/>
        <v>56</v>
      </c>
      <c r="B72" s="169" t="s">
        <v>346</v>
      </c>
      <c r="C72" s="163"/>
      <c r="D72" s="163"/>
      <c r="E72" s="163"/>
      <c r="F72" s="163"/>
      <c r="G72" s="163"/>
      <c r="H72" s="163"/>
      <c r="I72" s="163"/>
      <c r="J72" s="163"/>
      <c r="K72" s="1"/>
      <c r="L72" s="150"/>
      <c r="M72" s="150"/>
      <c r="N72" s="150"/>
      <c r="O72" s="150"/>
      <c r="P72" s="150"/>
      <c r="Q72" s="150"/>
      <c r="R72" s="150"/>
      <c r="S72" s="150"/>
      <c r="T72" s="150"/>
      <c r="U72" s="150"/>
      <c r="V72" s="150"/>
    </row>
    <row r="73" spans="1:22" x14ac:dyDescent="0.4">
      <c r="A73" s="160">
        <f t="shared" si="2"/>
        <v>57</v>
      </c>
      <c r="B73" s="168" t="s">
        <v>347</v>
      </c>
      <c r="C73" s="163"/>
      <c r="D73" s="162">
        <v>1</v>
      </c>
      <c r="E73" s="162">
        <v>1</v>
      </c>
      <c r="F73" s="162">
        <v>1</v>
      </c>
      <c r="G73" s="163"/>
      <c r="H73" s="162">
        <v>1</v>
      </c>
      <c r="I73" s="162">
        <v>1</v>
      </c>
      <c r="J73" s="162">
        <v>1</v>
      </c>
      <c r="K73" s="1"/>
      <c r="L73" s="150"/>
      <c r="M73" s="150"/>
      <c r="N73" s="150"/>
      <c r="O73" s="150"/>
      <c r="P73" s="150"/>
      <c r="Q73" s="150"/>
      <c r="R73" s="150"/>
      <c r="S73" s="150"/>
      <c r="T73" s="150"/>
      <c r="U73" s="150"/>
      <c r="V73" s="150"/>
    </row>
    <row r="74" spans="1:22" x14ac:dyDescent="0.4">
      <c r="A74" s="160">
        <f t="shared" si="2"/>
        <v>58</v>
      </c>
      <c r="B74" s="168" t="s">
        <v>348</v>
      </c>
      <c r="C74" s="163"/>
      <c r="D74" s="163"/>
      <c r="E74" s="163"/>
      <c r="F74" s="163"/>
      <c r="G74" s="163"/>
      <c r="H74" s="162">
        <v>1</v>
      </c>
      <c r="I74" s="162">
        <v>1</v>
      </c>
      <c r="J74" s="162">
        <v>1</v>
      </c>
      <c r="K74" s="1"/>
      <c r="L74" s="150"/>
      <c r="M74" s="150"/>
      <c r="N74" s="150"/>
      <c r="O74" s="150"/>
      <c r="P74" s="150"/>
      <c r="Q74" s="150"/>
      <c r="R74" s="150"/>
      <c r="S74" s="150"/>
      <c r="T74" s="150"/>
      <c r="U74" s="150"/>
      <c r="V74" s="150"/>
    </row>
    <row r="75" spans="1:22" x14ac:dyDescent="0.4">
      <c r="A75" s="160">
        <f t="shared" si="2"/>
        <v>59</v>
      </c>
      <c r="B75" s="168" t="s">
        <v>349</v>
      </c>
      <c r="C75" s="163"/>
      <c r="D75" s="163"/>
      <c r="E75" s="163"/>
      <c r="F75" s="163"/>
      <c r="G75" s="163"/>
      <c r="H75" s="163"/>
      <c r="I75" s="163"/>
      <c r="J75" s="163"/>
      <c r="K75" s="1"/>
      <c r="L75" s="150"/>
      <c r="M75" s="150"/>
      <c r="N75" s="150"/>
      <c r="O75" s="150"/>
      <c r="P75" s="150"/>
      <c r="Q75" s="150"/>
      <c r="R75" s="150"/>
      <c r="S75" s="150"/>
      <c r="T75" s="150"/>
      <c r="U75" s="150"/>
      <c r="V75" s="150"/>
    </row>
    <row r="76" spans="1:22" x14ac:dyDescent="0.4">
      <c r="A76" s="160">
        <f t="shared" si="2"/>
        <v>60</v>
      </c>
      <c r="B76" s="168" t="s">
        <v>350</v>
      </c>
      <c r="C76" s="163"/>
      <c r="D76" s="163"/>
      <c r="E76" s="163"/>
      <c r="F76" s="163"/>
      <c r="G76" s="163"/>
      <c r="H76" s="163"/>
      <c r="I76" s="163"/>
      <c r="J76" s="163"/>
      <c r="K76" s="1"/>
      <c r="L76" s="150"/>
      <c r="M76" s="150"/>
      <c r="N76" s="150"/>
      <c r="O76" s="150"/>
      <c r="P76" s="150"/>
      <c r="Q76" s="150"/>
      <c r="R76" s="150"/>
      <c r="S76" s="150"/>
      <c r="T76" s="150"/>
      <c r="U76" s="150"/>
      <c r="V76" s="150"/>
    </row>
    <row r="77" spans="1:22" x14ac:dyDescent="0.4">
      <c r="A77" s="160">
        <f t="shared" si="2"/>
        <v>61</v>
      </c>
      <c r="B77" s="169" t="s">
        <v>351</v>
      </c>
      <c r="C77" s="163"/>
      <c r="D77" s="163"/>
      <c r="E77" s="163"/>
      <c r="F77" s="163"/>
      <c r="G77" s="163"/>
      <c r="H77" s="162">
        <v>1</v>
      </c>
      <c r="I77" s="162">
        <v>1</v>
      </c>
      <c r="J77" s="162">
        <v>1</v>
      </c>
      <c r="K77" s="1"/>
      <c r="L77" s="150"/>
      <c r="M77" s="150"/>
      <c r="N77" s="150"/>
      <c r="O77" s="150"/>
      <c r="P77" s="150"/>
      <c r="Q77" s="150"/>
      <c r="R77" s="150"/>
      <c r="S77" s="150"/>
      <c r="T77" s="150"/>
      <c r="U77" s="150"/>
      <c r="V77" s="150"/>
    </row>
    <row r="78" spans="1:22" x14ac:dyDescent="0.4">
      <c r="A78" s="160">
        <f t="shared" si="2"/>
        <v>62</v>
      </c>
      <c r="B78" s="168" t="s">
        <v>352</v>
      </c>
      <c r="C78" s="163"/>
      <c r="D78" s="163"/>
      <c r="E78" s="163"/>
      <c r="F78" s="163"/>
      <c r="G78" s="163"/>
      <c r="H78" s="162">
        <v>1</v>
      </c>
      <c r="I78" s="162">
        <v>1</v>
      </c>
      <c r="J78" s="162">
        <v>1</v>
      </c>
      <c r="K78" s="1"/>
      <c r="L78" s="150"/>
      <c r="M78" s="150"/>
      <c r="N78" s="150"/>
      <c r="O78" s="150"/>
      <c r="P78" s="150"/>
      <c r="Q78" s="150"/>
      <c r="R78" s="150"/>
      <c r="S78" s="150"/>
      <c r="T78" s="150"/>
      <c r="U78" s="150"/>
      <c r="V78" s="150"/>
    </row>
    <row r="79" spans="1:22" x14ac:dyDescent="0.4">
      <c r="A79" s="160">
        <f t="shared" si="2"/>
        <v>63</v>
      </c>
      <c r="B79" s="169" t="s">
        <v>353</v>
      </c>
      <c r="C79" s="163"/>
      <c r="D79" s="163"/>
      <c r="E79" s="163"/>
      <c r="F79" s="163"/>
      <c r="G79" s="163"/>
      <c r="H79" s="163"/>
      <c r="I79" s="163"/>
      <c r="J79" s="163"/>
      <c r="K79" s="1"/>
      <c r="L79" s="150"/>
      <c r="M79" s="150"/>
      <c r="N79" s="150"/>
      <c r="O79" s="150"/>
      <c r="P79" s="150"/>
      <c r="Q79" s="150"/>
      <c r="R79" s="150"/>
      <c r="S79" s="150"/>
      <c r="T79" s="150"/>
      <c r="U79" s="150"/>
      <c r="V79" s="150"/>
    </row>
    <row r="80" spans="1:22" x14ac:dyDescent="0.4">
      <c r="A80" s="160">
        <f t="shared" si="2"/>
        <v>64</v>
      </c>
      <c r="B80" s="169" t="s">
        <v>354</v>
      </c>
      <c r="C80" s="163"/>
      <c r="D80" s="163"/>
      <c r="E80" s="163"/>
      <c r="F80" s="163"/>
      <c r="G80" s="163"/>
      <c r="H80" s="163"/>
      <c r="I80" s="163"/>
      <c r="J80" s="163"/>
      <c r="K80" s="1"/>
      <c r="L80" s="150"/>
      <c r="M80" s="150"/>
      <c r="N80" s="150"/>
      <c r="O80" s="150"/>
      <c r="P80" s="150"/>
      <c r="Q80" s="150"/>
      <c r="R80" s="150"/>
      <c r="S80" s="150"/>
      <c r="T80" s="150"/>
      <c r="U80" s="150"/>
      <c r="V80" s="150"/>
    </row>
    <row r="81" spans="1:22" x14ac:dyDescent="0.4">
      <c r="A81" s="160">
        <f t="shared" si="2"/>
        <v>65</v>
      </c>
      <c r="B81" s="169" t="s">
        <v>355</v>
      </c>
      <c r="C81" s="163"/>
      <c r="D81" s="163"/>
      <c r="E81" s="163"/>
      <c r="F81" s="163"/>
      <c r="G81" s="163"/>
      <c r="H81" s="163"/>
      <c r="I81" s="163"/>
      <c r="J81" s="163"/>
      <c r="K81" s="1"/>
      <c r="L81" s="150"/>
      <c r="M81" s="150"/>
      <c r="N81" s="150"/>
      <c r="O81" s="150"/>
      <c r="P81" s="150"/>
      <c r="Q81" s="150"/>
      <c r="R81" s="150"/>
      <c r="S81" s="150"/>
      <c r="T81" s="150"/>
      <c r="U81" s="150"/>
      <c r="V81" s="150"/>
    </row>
    <row r="82" spans="1:22" x14ac:dyDescent="0.4">
      <c r="A82" s="160">
        <f t="shared" si="2"/>
        <v>66</v>
      </c>
      <c r="B82" s="168" t="s">
        <v>356</v>
      </c>
      <c r="C82" s="163"/>
      <c r="D82" s="163"/>
      <c r="E82" s="163"/>
      <c r="F82" s="163"/>
      <c r="G82" s="163"/>
      <c r="H82" s="163"/>
      <c r="I82" s="163"/>
      <c r="J82" s="163"/>
      <c r="K82" s="1"/>
      <c r="L82" s="150"/>
      <c r="M82" s="150"/>
      <c r="N82" s="150"/>
      <c r="O82" s="150"/>
      <c r="P82" s="150"/>
      <c r="Q82" s="150"/>
      <c r="R82" s="150"/>
      <c r="S82" s="150"/>
      <c r="T82" s="150"/>
      <c r="U82" s="150"/>
      <c r="V82" s="150"/>
    </row>
    <row r="83" spans="1:22" x14ac:dyDescent="0.4">
      <c r="A83" s="160">
        <f t="shared" si="2"/>
        <v>67</v>
      </c>
      <c r="B83" s="169" t="s">
        <v>357</v>
      </c>
      <c r="C83" s="163"/>
      <c r="D83" s="163"/>
      <c r="E83" s="163"/>
      <c r="F83" s="163"/>
      <c r="G83" s="163"/>
      <c r="H83" s="163"/>
      <c r="I83" s="163"/>
      <c r="J83" s="163"/>
      <c r="K83" s="1"/>
      <c r="L83" s="150"/>
      <c r="M83" s="150"/>
      <c r="N83" s="150"/>
      <c r="O83" s="150"/>
      <c r="P83" s="150"/>
      <c r="Q83" s="150"/>
      <c r="R83" s="150"/>
      <c r="S83" s="150"/>
      <c r="T83" s="150"/>
      <c r="U83" s="150"/>
      <c r="V83" s="150"/>
    </row>
    <row r="84" spans="1:22" x14ac:dyDescent="0.4">
      <c r="A84" s="160">
        <f t="shared" si="2"/>
        <v>68</v>
      </c>
      <c r="B84" s="169" t="s">
        <v>358</v>
      </c>
      <c r="C84" s="163"/>
      <c r="D84" s="163"/>
      <c r="E84" s="163"/>
      <c r="F84" s="163"/>
      <c r="G84" s="163"/>
      <c r="H84" s="163"/>
      <c r="I84" s="163"/>
      <c r="J84" s="163"/>
      <c r="K84" s="1"/>
      <c r="L84" s="150"/>
      <c r="M84" s="150"/>
      <c r="N84" s="150"/>
      <c r="O84" s="150"/>
      <c r="P84" s="150"/>
      <c r="Q84" s="150"/>
      <c r="R84" s="150"/>
      <c r="S84" s="150"/>
      <c r="T84" s="150"/>
      <c r="U84" s="150"/>
      <c r="V84" s="150"/>
    </row>
    <row r="85" spans="1:22" x14ac:dyDescent="0.4">
      <c r="A85" s="160">
        <f t="shared" si="2"/>
        <v>69</v>
      </c>
      <c r="B85" s="169" t="s">
        <v>359</v>
      </c>
      <c r="C85" s="163"/>
      <c r="D85" s="163"/>
      <c r="E85" s="163"/>
      <c r="F85" s="163"/>
      <c r="G85" s="163"/>
      <c r="H85" s="163"/>
      <c r="I85" s="163"/>
      <c r="J85" s="163"/>
      <c r="K85" s="1"/>
      <c r="L85" s="150"/>
      <c r="M85" s="150"/>
      <c r="N85" s="150"/>
      <c r="O85" s="150"/>
      <c r="P85" s="150"/>
      <c r="Q85" s="150"/>
      <c r="R85" s="150"/>
      <c r="S85" s="150"/>
      <c r="T85" s="150"/>
      <c r="U85" s="150"/>
      <c r="V85" s="150"/>
    </row>
    <row r="86" spans="1:22" x14ac:dyDescent="0.4">
      <c r="A86" s="160">
        <f t="shared" si="2"/>
        <v>70</v>
      </c>
      <c r="B86" s="169" t="s">
        <v>360</v>
      </c>
      <c r="C86" s="163"/>
      <c r="D86" s="163"/>
      <c r="E86" s="163"/>
      <c r="F86" s="163"/>
      <c r="G86" s="163"/>
      <c r="H86" s="163"/>
      <c r="I86" s="163"/>
      <c r="J86" s="163"/>
      <c r="K86" s="1"/>
      <c r="L86" s="150"/>
      <c r="M86" s="150"/>
      <c r="N86" s="150"/>
      <c r="O86" s="150"/>
      <c r="P86" s="150"/>
      <c r="Q86" s="150"/>
      <c r="R86" s="150"/>
      <c r="S86" s="150"/>
      <c r="T86" s="150"/>
      <c r="U86" s="150"/>
      <c r="V86" s="150"/>
    </row>
    <row r="87" spans="1:22" x14ac:dyDescent="0.4">
      <c r="A87" s="160">
        <f t="shared" si="2"/>
        <v>71</v>
      </c>
      <c r="B87" s="169" t="s">
        <v>361</v>
      </c>
      <c r="C87" s="163"/>
      <c r="D87" s="163"/>
      <c r="E87" s="163"/>
      <c r="F87" s="163"/>
      <c r="G87" s="163"/>
      <c r="H87" s="163"/>
      <c r="I87" s="163"/>
      <c r="J87" s="163"/>
      <c r="K87" s="1"/>
      <c r="L87" s="150"/>
      <c r="M87" s="150"/>
      <c r="N87" s="150"/>
      <c r="O87" s="150"/>
      <c r="P87" s="150"/>
      <c r="Q87" s="150"/>
      <c r="R87" s="150"/>
      <c r="S87" s="150"/>
      <c r="T87" s="150"/>
      <c r="U87" s="150"/>
      <c r="V87" s="150"/>
    </row>
    <row r="88" spans="1:22" x14ac:dyDescent="0.4">
      <c r="A88" s="160">
        <f t="shared" si="2"/>
        <v>72</v>
      </c>
      <c r="B88" s="169" t="s">
        <v>362</v>
      </c>
      <c r="C88" s="163"/>
      <c r="D88" s="163"/>
      <c r="E88" s="163"/>
      <c r="F88" s="163"/>
      <c r="G88" s="163"/>
      <c r="H88" s="163"/>
      <c r="I88" s="163"/>
      <c r="J88" s="163"/>
      <c r="K88" s="1"/>
      <c r="L88" s="150"/>
      <c r="M88" s="150"/>
      <c r="N88" s="150"/>
      <c r="O88" s="150"/>
      <c r="P88" s="150"/>
      <c r="Q88" s="150"/>
      <c r="R88" s="150"/>
      <c r="S88" s="150"/>
      <c r="T88" s="150"/>
      <c r="U88" s="150"/>
      <c r="V88" s="150"/>
    </row>
    <row r="89" spans="1:22" x14ac:dyDescent="0.4">
      <c r="A89" s="160">
        <f t="shared" si="2"/>
        <v>73</v>
      </c>
      <c r="B89" s="169" t="s">
        <v>363</v>
      </c>
      <c r="C89" s="163"/>
      <c r="D89" s="163"/>
      <c r="E89" s="163"/>
      <c r="F89" s="163"/>
      <c r="G89" s="163"/>
      <c r="H89" s="163"/>
      <c r="I89" s="163"/>
      <c r="J89" s="163"/>
      <c r="K89" s="1"/>
      <c r="L89" s="150"/>
      <c r="M89" s="150"/>
      <c r="N89" s="150"/>
      <c r="O89" s="150"/>
      <c r="P89" s="150"/>
      <c r="Q89" s="150"/>
      <c r="R89" s="150"/>
      <c r="S89" s="150"/>
      <c r="T89" s="150"/>
      <c r="U89" s="150"/>
      <c r="V89" s="150"/>
    </row>
    <row r="90" spans="1:22" x14ac:dyDescent="0.4">
      <c r="A90" s="160">
        <f t="shared" si="2"/>
        <v>74</v>
      </c>
      <c r="B90" s="169" t="s">
        <v>364</v>
      </c>
      <c r="C90" s="163"/>
      <c r="D90" s="163"/>
      <c r="E90" s="163"/>
      <c r="F90" s="163"/>
      <c r="G90" s="163"/>
      <c r="H90" s="163"/>
      <c r="I90" s="163"/>
      <c r="J90" s="163"/>
      <c r="K90" s="1"/>
      <c r="L90" s="150"/>
      <c r="M90" s="150"/>
      <c r="N90" s="150"/>
      <c r="O90" s="150"/>
      <c r="P90" s="150"/>
      <c r="Q90" s="150"/>
      <c r="R90" s="150"/>
      <c r="S90" s="150"/>
      <c r="T90" s="150"/>
      <c r="U90" s="150"/>
      <c r="V90" s="150"/>
    </row>
    <row r="91" spans="1:22" x14ac:dyDescent="0.4">
      <c r="A91" s="160">
        <f t="shared" si="2"/>
        <v>75</v>
      </c>
      <c r="B91" s="169" t="s">
        <v>365</v>
      </c>
      <c r="C91" s="163"/>
      <c r="D91" s="163"/>
      <c r="E91" s="163"/>
      <c r="F91" s="163"/>
      <c r="G91" s="163"/>
      <c r="H91" s="163"/>
      <c r="I91" s="163"/>
      <c r="J91" s="163"/>
      <c r="K91" s="1"/>
      <c r="L91" s="150"/>
      <c r="M91" s="150"/>
      <c r="N91" s="150"/>
      <c r="O91" s="150"/>
      <c r="P91" s="150"/>
      <c r="Q91" s="150"/>
      <c r="R91" s="150"/>
      <c r="S91" s="150"/>
      <c r="T91" s="150"/>
      <c r="U91" s="150"/>
      <c r="V91" s="150"/>
    </row>
    <row r="92" spans="1:22" x14ac:dyDescent="0.4">
      <c r="A92" s="160">
        <f t="shared" si="2"/>
        <v>76</v>
      </c>
      <c r="B92" s="169" t="s">
        <v>366</v>
      </c>
      <c r="C92" s="163"/>
      <c r="D92" s="163"/>
      <c r="E92" s="163"/>
      <c r="F92" s="163"/>
      <c r="G92" s="163"/>
      <c r="H92" s="163"/>
      <c r="I92" s="163"/>
      <c r="J92" s="163"/>
      <c r="K92" s="1"/>
      <c r="L92" s="150"/>
      <c r="M92" s="150"/>
      <c r="N92" s="150"/>
      <c r="O92" s="150"/>
      <c r="P92" s="150"/>
      <c r="Q92" s="150"/>
      <c r="R92" s="150"/>
      <c r="S92" s="150"/>
      <c r="T92" s="150"/>
      <c r="U92" s="150"/>
      <c r="V92" s="150"/>
    </row>
    <row r="93" spans="1:22" x14ac:dyDescent="0.4">
      <c r="A93" s="160">
        <f t="shared" si="2"/>
        <v>77</v>
      </c>
      <c r="B93" s="169" t="s">
        <v>367</v>
      </c>
      <c r="C93" s="163"/>
      <c r="D93" s="163"/>
      <c r="E93" s="163"/>
      <c r="F93" s="163"/>
      <c r="G93" s="163"/>
      <c r="H93" s="163"/>
      <c r="I93" s="163"/>
      <c r="J93" s="163"/>
      <c r="K93" s="1"/>
      <c r="L93" s="150"/>
      <c r="M93" s="150"/>
      <c r="N93" s="150"/>
      <c r="O93" s="150"/>
      <c r="P93" s="150"/>
      <c r="Q93" s="150"/>
      <c r="R93" s="150"/>
      <c r="S93" s="150"/>
      <c r="T93" s="150"/>
      <c r="U93" s="150"/>
      <c r="V93" s="150"/>
    </row>
    <row r="94" spans="1:22" x14ac:dyDescent="0.4">
      <c r="A94" s="160">
        <f t="shared" si="2"/>
        <v>78</v>
      </c>
      <c r="B94" s="169" t="s">
        <v>368</v>
      </c>
      <c r="C94" s="163"/>
      <c r="D94" s="163"/>
      <c r="E94" s="163"/>
      <c r="F94" s="163"/>
      <c r="G94" s="163"/>
      <c r="H94" s="163"/>
      <c r="I94" s="163"/>
      <c r="J94" s="163"/>
      <c r="K94" s="1"/>
      <c r="L94" s="150"/>
      <c r="M94" s="150"/>
      <c r="N94" s="150"/>
      <c r="O94" s="150"/>
      <c r="P94" s="150"/>
      <c r="Q94" s="150"/>
      <c r="R94" s="150"/>
      <c r="S94" s="150"/>
      <c r="T94" s="150"/>
      <c r="U94" s="150"/>
      <c r="V94" s="150"/>
    </row>
    <row r="95" spans="1:22" x14ac:dyDescent="0.4">
      <c r="A95" s="160">
        <f t="shared" si="2"/>
        <v>79</v>
      </c>
      <c r="B95" s="169" t="s">
        <v>369</v>
      </c>
      <c r="C95" s="163"/>
      <c r="D95" s="163"/>
      <c r="E95" s="163"/>
      <c r="F95" s="163"/>
      <c r="G95" s="163"/>
      <c r="H95" s="163"/>
      <c r="I95" s="163"/>
      <c r="J95" s="163"/>
      <c r="K95" s="1"/>
      <c r="L95" s="150"/>
      <c r="M95" s="150"/>
      <c r="N95" s="150"/>
      <c r="O95" s="150"/>
      <c r="P95" s="150"/>
      <c r="Q95" s="150"/>
      <c r="R95" s="150"/>
      <c r="S95" s="150"/>
      <c r="T95" s="150"/>
      <c r="U95" s="150"/>
      <c r="V95" s="150"/>
    </row>
    <row r="96" spans="1:22" x14ac:dyDescent="0.4">
      <c r="A96" s="160">
        <f t="shared" si="2"/>
        <v>80</v>
      </c>
      <c r="B96" s="169" t="s">
        <v>370</v>
      </c>
      <c r="C96" s="163"/>
      <c r="D96" s="163"/>
      <c r="E96" s="163"/>
      <c r="F96" s="163"/>
      <c r="G96" s="163"/>
      <c r="H96" s="163"/>
      <c r="I96" s="163"/>
      <c r="J96" s="163"/>
      <c r="K96" s="1"/>
      <c r="L96" s="150"/>
      <c r="M96" s="150"/>
      <c r="N96" s="150"/>
      <c r="O96" s="150"/>
      <c r="P96" s="150"/>
      <c r="Q96" s="150"/>
      <c r="R96" s="150"/>
      <c r="S96" s="150"/>
      <c r="T96" s="150"/>
      <c r="U96" s="150"/>
      <c r="V96" s="150"/>
    </row>
    <row r="97" spans="1:22" x14ac:dyDescent="0.4">
      <c r="A97" s="160">
        <f t="shared" si="2"/>
        <v>81</v>
      </c>
      <c r="B97" s="169" t="s">
        <v>371</v>
      </c>
      <c r="C97" s="163"/>
      <c r="D97" s="163"/>
      <c r="E97" s="163"/>
      <c r="F97" s="163"/>
      <c r="G97" s="163"/>
      <c r="H97" s="163"/>
      <c r="I97" s="163"/>
      <c r="J97" s="163"/>
      <c r="K97" s="1"/>
      <c r="L97" s="150"/>
      <c r="M97" s="150"/>
      <c r="N97" s="150"/>
      <c r="O97" s="150"/>
      <c r="P97" s="150"/>
      <c r="Q97" s="150"/>
      <c r="R97" s="150"/>
      <c r="S97" s="150"/>
      <c r="T97" s="150"/>
      <c r="U97" s="150"/>
      <c r="V97" s="150"/>
    </row>
    <row r="98" spans="1:22" ht="21" x14ac:dyDescent="0.4">
      <c r="A98" s="170"/>
      <c r="B98" s="171" t="s">
        <v>372</v>
      </c>
      <c r="C98" s="172">
        <f t="shared" ref="C98:J98" si="3">COUNT(C10:C97)</f>
        <v>20</v>
      </c>
      <c r="D98" s="172">
        <f t="shared" si="3"/>
        <v>53</v>
      </c>
      <c r="E98" s="172">
        <f t="shared" si="3"/>
        <v>54</v>
      </c>
      <c r="F98" s="172">
        <f t="shared" si="3"/>
        <v>55</v>
      </c>
      <c r="G98" s="172">
        <f t="shared" si="3"/>
        <v>20</v>
      </c>
      <c r="H98" s="172">
        <f t="shared" si="3"/>
        <v>56</v>
      </c>
      <c r="I98" s="172">
        <f t="shared" si="3"/>
        <v>57</v>
      </c>
      <c r="J98" s="172">
        <f t="shared" si="3"/>
        <v>58</v>
      </c>
      <c r="K98" s="1"/>
      <c r="L98" s="150"/>
      <c r="M98" s="150"/>
      <c r="N98" s="150"/>
      <c r="O98" s="150"/>
      <c r="P98" s="150"/>
      <c r="Q98" s="150"/>
      <c r="R98" s="150"/>
      <c r="S98" s="150"/>
      <c r="T98" s="150"/>
      <c r="U98" s="150"/>
      <c r="V98" s="150"/>
    </row>
    <row r="99" spans="1:22" ht="21" x14ac:dyDescent="0.4">
      <c r="A99" s="173"/>
      <c r="B99" s="171" t="s">
        <v>373</v>
      </c>
      <c r="C99" s="174">
        <v>100</v>
      </c>
      <c r="D99" s="174">
        <v>100</v>
      </c>
      <c r="E99" s="174">
        <v>100</v>
      </c>
      <c r="F99" s="174">
        <v>100</v>
      </c>
      <c r="G99" s="174">
        <v>100</v>
      </c>
      <c r="H99" s="174">
        <v>100</v>
      </c>
      <c r="I99" s="174">
        <v>100</v>
      </c>
      <c r="J99" s="174">
        <v>100</v>
      </c>
      <c r="K99" s="1"/>
      <c r="L99" s="150"/>
      <c r="M99" s="150"/>
      <c r="N99" s="150"/>
      <c r="O99" s="150"/>
      <c r="P99" s="150"/>
      <c r="Q99" s="150"/>
      <c r="R99" s="150"/>
      <c r="S99" s="150"/>
      <c r="T99" s="150"/>
      <c r="U99" s="150"/>
      <c r="V99" s="150"/>
    </row>
    <row r="100" spans="1:22" x14ac:dyDescent="0.4">
      <c r="A100" s="175"/>
      <c r="B100" s="176" t="s">
        <v>206</v>
      </c>
      <c r="C100" s="177"/>
      <c r="D100" s="177"/>
      <c r="E100" s="177"/>
      <c r="F100" s="177"/>
      <c r="G100" s="177"/>
      <c r="H100" s="177"/>
      <c r="I100" s="177"/>
      <c r="J100" s="177"/>
      <c r="K100" s="1"/>
      <c r="L100" s="150"/>
      <c r="M100" s="150"/>
      <c r="N100" s="150"/>
      <c r="O100" s="150"/>
      <c r="P100" s="150"/>
      <c r="Q100" s="150"/>
      <c r="R100" s="150"/>
      <c r="S100" s="150"/>
      <c r="T100" s="150"/>
      <c r="U100" s="150"/>
      <c r="V100" s="150"/>
    </row>
    <row r="101" spans="1:22" x14ac:dyDescent="0.4">
      <c r="A101" s="175"/>
      <c r="B101" s="176" t="s">
        <v>374</v>
      </c>
      <c r="C101" s="177"/>
      <c r="D101" s="177"/>
      <c r="E101" s="177"/>
      <c r="F101" s="177"/>
      <c r="G101" s="177"/>
      <c r="H101" s="177"/>
      <c r="I101" s="177"/>
      <c r="J101" s="177"/>
      <c r="K101" s="1"/>
      <c r="L101" s="150"/>
      <c r="M101" s="150"/>
      <c r="N101" s="150"/>
      <c r="O101" s="150"/>
      <c r="P101" s="150"/>
      <c r="Q101" s="150"/>
      <c r="R101" s="150"/>
      <c r="S101" s="150"/>
      <c r="T101" s="150"/>
      <c r="U101" s="150"/>
      <c r="V101" s="150"/>
    </row>
    <row r="102" spans="1:22" x14ac:dyDescent="0.4">
      <c r="A102" s="175"/>
      <c r="B102" s="176" t="s">
        <v>375</v>
      </c>
      <c r="C102" s="177"/>
      <c r="D102" s="177"/>
      <c r="E102" s="177"/>
      <c r="F102" s="177"/>
      <c r="G102" s="177"/>
      <c r="H102" s="177"/>
      <c r="I102" s="177"/>
      <c r="J102" s="177"/>
      <c r="K102" s="1"/>
      <c r="L102" s="150"/>
      <c r="M102" s="150"/>
      <c r="N102" s="150"/>
      <c r="O102" s="150"/>
      <c r="P102" s="150"/>
      <c r="Q102" s="150"/>
      <c r="R102" s="150"/>
      <c r="S102" s="150"/>
      <c r="T102" s="150"/>
      <c r="U102" s="150"/>
      <c r="V102" s="150"/>
    </row>
    <row r="103" spans="1:22" x14ac:dyDescent="0.4">
      <c r="A103" s="175"/>
      <c r="B103" s="176" t="s">
        <v>376</v>
      </c>
      <c r="C103" s="177"/>
      <c r="D103" s="177"/>
      <c r="E103" s="177"/>
      <c r="F103" s="177"/>
      <c r="G103" s="177"/>
      <c r="H103" s="177"/>
      <c r="I103" s="177"/>
      <c r="J103" s="177"/>
      <c r="K103" s="1"/>
      <c r="L103" s="150"/>
      <c r="M103" s="150"/>
      <c r="N103" s="150"/>
      <c r="O103" s="150"/>
      <c r="P103" s="150"/>
      <c r="Q103" s="150"/>
      <c r="R103" s="150"/>
      <c r="S103" s="150"/>
      <c r="T103" s="150"/>
      <c r="U103" s="150"/>
      <c r="V103" s="150"/>
    </row>
    <row r="104" spans="1:22" x14ac:dyDescent="0.4">
      <c r="A104" s="150"/>
      <c r="B104" s="1"/>
      <c r="C104" s="1"/>
      <c r="D104" s="1"/>
      <c r="E104" s="1"/>
      <c r="F104" s="1"/>
      <c r="G104" s="1"/>
      <c r="H104" s="1"/>
      <c r="I104" s="1"/>
      <c r="J104" s="1"/>
      <c r="K104" s="1"/>
      <c r="L104" s="150"/>
      <c r="M104" s="150"/>
      <c r="N104" s="150"/>
      <c r="O104" s="150"/>
      <c r="P104" s="150"/>
      <c r="Q104" s="150"/>
      <c r="R104" s="150"/>
      <c r="S104" s="150"/>
      <c r="T104" s="150"/>
      <c r="U104" s="150"/>
      <c r="V104" s="150"/>
    </row>
    <row r="105" spans="1:22" x14ac:dyDescent="0.4">
      <c r="A105" s="150"/>
      <c r="B105" s="150"/>
      <c r="C105" s="150"/>
      <c r="D105" s="150"/>
      <c r="E105" s="150"/>
      <c r="F105" s="150"/>
      <c r="G105" s="150"/>
      <c r="H105" s="150"/>
      <c r="I105" s="150"/>
      <c r="J105" s="150"/>
      <c r="K105" s="1"/>
      <c r="L105" s="150"/>
      <c r="M105" s="150"/>
      <c r="N105" s="150"/>
      <c r="O105" s="150"/>
      <c r="P105" s="150"/>
      <c r="Q105" s="150"/>
      <c r="R105" s="150"/>
      <c r="S105" s="150"/>
      <c r="T105" s="150"/>
      <c r="U105" s="150"/>
      <c r="V105" s="150"/>
    </row>
    <row r="106" spans="1:22" x14ac:dyDescent="0.4">
      <c r="A106" s="150"/>
      <c r="B106" s="150"/>
      <c r="C106" s="150"/>
      <c r="D106" s="150"/>
      <c r="E106" s="150"/>
      <c r="F106" s="150"/>
      <c r="G106" s="150"/>
      <c r="H106" s="150"/>
      <c r="I106" s="150"/>
      <c r="J106" s="150"/>
      <c r="K106" s="1"/>
      <c r="L106" s="150"/>
      <c r="M106" s="150"/>
      <c r="N106" s="150"/>
      <c r="O106" s="150"/>
      <c r="P106" s="150"/>
      <c r="Q106" s="150"/>
      <c r="R106" s="150"/>
      <c r="S106" s="150"/>
      <c r="T106" s="150"/>
      <c r="U106" s="150"/>
      <c r="V106" s="150"/>
    </row>
    <row r="107" spans="1:22" x14ac:dyDescent="0.4">
      <c r="A107" s="150"/>
      <c r="B107" s="150"/>
      <c r="C107" s="150"/>
      <c r="D107" s="150"/>
      <c r="E107" s="150"/>
      <c r="F107" s="150"/>
      <c r="G107" s="150"/>
      <c r="H107" s="150"/>
      <c r="I107" s="150"/>
      <c r="J107" s="150"/>
      <c r="K107" s="1"/>
      <c r="L107" s="150"/>
      <c r="M107" s="150"/>
      <c r="N107" s="150"/>
      <c r="O107" s="150"/>
      <c r="P107" s="150"/>
      <c r="Q107" s="150"/>
      <c r="R107" s="150"/>
      <c r="S107" s="150"/>
      <c r="T107" s="150"/>
      <c r="U107" s="150"/>
      <c r="V107" s="150"/>
    </row>
    <row r="108" spans="1:22" x14ac:dyDescent="0.4">
      <c r="A108" s="150"/>
      <c r="B108" s="150"/>
      <c r="C108" s="150"/>
      <c r="D108" s="150"/>
      <c r="E108" s="150"/>
      <c r="F108" s="150"/>
      <c r="G108" s="150"/>
      <c r="H108" s="150"/>
      <c r="I108" s="150"/>
      <c r="J108" s="150"/>
      <c r="K108" s="1"/>
      <c r="L108" s="150"/>
      <c r="M108" s="150"/>
      <c r="N108" s="150"/>
      <c r="O108" s="150"/>
      <c r="P108" s="150"/>
      <c r="Q108" s="150"/>
      <c r="R108" s="150"/>
      <c r="S108" s="150"/>
      <c r="T108" s="150"/>
      <c r="U108" s="150"/>
      <c r="V108" s="150"/>
    </row>
    <row r="109" spans="1:22" x14ac:dyDescent="0.4">
      <c r="A109" s="150"/>
      <c r="B109" s="150"/>
      <c r="C109" s="150"/>
      <c r="D109" s="150"/>
      <c r="E109" s="150"/>
      <c r="F109" s="150"/>
      <c r="G109" s="150"/>
      <c r="H109" s="150"/>
      <c r="I109" s="150"/>
      <c r="J109" s="150"/>
      <c r="K109" s="1"/>
      <c r="L109" s="150"/>
      <c r="M109" s="150"/>
      <c r="N109" s="150"/>
      <c r="O109" s="150"/>
      <c r="P109" s="150"/>
      <c r="Q109" s="150"/>
      <c r="R109" s="150"/>
      <c r="S109" s="150"/>
      <c r="T109" s="150"/>
      <c r="U109" s="150"/>
      <c r="V109" s="150"/>
    </row>
    <row r="110" spans="1:22" x14ac:dyDescent="0.4">
      <c r="A110" s="150"/>
      <c r="B110" s="150"/>
      <c r="C110" s="150"/>
      <c r="D110" s="150"/>
      <c r="E110" s="150"/>
      <c r="F110" s="150"/>
      <c r="G110" s="150"/>
      <c r="H110" s="150"/>
      <c r="I110" s="150"/>
      <c r="J110" s="150"/>
      <c r="K110" s="1"/>
      <c r="L110" s="150"/>
      <c r="M110" s="150"/>
      <c r="N110" s="150"/>
      <c r="O110" s="150"/>
      <c r="P110" s="150"/>
      <c r="Q110" s="150"/>
      <c r="R110" s="150"/>
      <c r="S110" s="150"/>
      <c r="T110" s="150"/>
      <c r="U110" s="150"/>
      <c r="V110" s="150"/>
    </row>
    <row r="111" spans="1:22" x14ac:dyDescent="0.4">
      <c r="A111" s="150"/>
      <c r="B111" s="150"/>
      <c r="C111" s="150"/>
      <c r="D111" s="150"/>
      <c r="E111" s="150"/>
      <c r="F111" s="150"/>
      <c r="G111" s="150"/>
      <c r="H111" s="150"/>
      <c r="I111" s="150"/>
      <c r="J111" s="150"/>
      <c r="K111" s="1"/>
      <c r="L111" s="150"/>
      <c r="M111" s="150"/>
      <c r="N111" s="150"/>
      <c r="O111" s="150"/>
      <c r="P111" s="150"/>
      <c r="Q111" s="150"/>
      <c r="R111" s="150"/>
      <c r="S111" s="150"/>
      <c r="T111" s="150"/>
      <c r="U111" s="150"/>
      <c r="V111" s="150"/>
    </row>
    <row r="112" spans="1:22" x14ac:dyDescent="0.4">
      <c r="A112" s="150"/>
      <c r="B112" s="150"/>
      <c r="C112" s="150"/>
      <c r="D112" s="150"/>
      <c r="E112" s="150"/>
      <c r="F112" s="150"/>
      <c r="G112" s="150"/>
      <c r="H112" s="150"/>
      <c r="I112" s="150"/>
      <c r="J112" s="150"/>
      <c r="K112" s="1"/>
      <c r="L112" s="150"/>
      <c r="M112" s="150"/>
      <c r="N112" s="150"/>
      <c r="O112" s="150"/>
      <c r="P112" s="150"/>
      <c r="Q112" s="150"/>
      <c r="R112" s="150"/>
      <c r="S112" s="150"/>
      <c r="T112" s="150"/>
      <c r="U112" s="150"/>
      <c r="V112" s="150"/>
    </row>
    <row r="113" spans="1:22" x14ac:dyDescent="0.4">
      <c r="A113" s="150"/>
      <c r="B113" s="150"/>
      <c r="C113" s="150"/>
      <c r="D113" s="150"/>
      <c r="E113" s="150"/>
      <c r="F113" s="150"/>
      <c r="G113" s="150"/>
      <c r="H113" s="150"/>
      <c r="I113" s="150"/>
      <c r="J113" s="150"/>
      <c r="K113" s="1"/>
      <c r="L113" s="150"/>
      <c r="M113" s="150"/>
      <c r="N113" s="150"/>
      <c r="O113" s="150"/>
      <c r="P113" s="150"/>
      <c r="Q113" s="150"/>
      <c r="R113" s="150"/>
      <c r="S113" s="150"/>
      <c r="T113" s="150"/>
      <c r="U113" s="150"/>
      <c r="V113" s="150"/>
    </row>
  </sheetData>
  <sheetProtection algorithmName="SHA-512" hashValue="6Zj7SW81Cdrven242nZEmn4ANJJexVgzYIk3WZ8IOTbsBYzLqQAylxZ08rKmaFoSDPwD9KPFpkAH78kMIdfOug==" saltValue="VqgUbirOmpuWl3CvAdVxSw==" spinCount="100000" sheet="1" objects="1" scenarios="1"/>
  <mergeCells count="7">
    <mergeCell ref="A4:J4"/>
    <mergeCell ref="C6:F6"/>
    <mergeCell ref="G6:J6"/>
    <mergeCell ref="C7:F7"/>
    <mergeCell ref="G7:J7"/>
    <mergeCell ref="A6:A8"/>
    <mergeCell ref="B6:B8"/>
  </mergeCells>
  <printOptions horizontalCentered="1"/>
  <pageMargins left="0.70866141732283472" right="0.70866141732283472" top="0.39370078740157483" bottom="0.39370078740157483" header="0.31496062992125984" footer="0.31496062992125984"/>
  <pageSetup paperSize="9" scale="53" fitToHeight="0" orientation="landscape" r:id="rId1"/>
  <headerFooter>
    <oddFooter>&amp;L&amp;F&amp;R&amp;P</oddFooter>
  </headerFooter>
  <rowBreaks count="5" manualBreakCount="5">
    <brk id="30" max="9" man="1"/>
    <brk id="47" max="9" man="1"/>
    <brk id="65" max="9" man="1"/>
    <brk id="85" max="9" man="1"/>
    <brk id="103" max="9" man="1"/>
  </rowBreaks>
  <drawing r:id="rId2"/>
  <extLst>
    <ext xmlns:x14="http://schemas.microsoft.com/office/spreadsheetml/2009/9/main" uri="{78C0D931-6437-407d-A8EE-F0AAD7539E65}">
      <x14:conditionalFormattings>
        <x14:conditionalFormatting xmlns:xm="http://schemas.microsoft.com/office/excel/2006/main">
          <x14:cfRule type="iconSet" priority="1" id="{35C098D2-4545-4B91-B63D-0E6309EF5AD8}">
            <x14:iconSet iconSet="3Symbols2" showValue="0" custom="1">
              <x14:cfvo type="percent">
                <xm:f>0</xm:f>
              </x14:cfvo>
              <x14:cfvo type="num">
                <xm:f>0</xm:f>
              </x14:cfvo>
              <x14:cfvo type="num">
                <xm:f>1</xm:f>
              </x14:cfvo>
              <x14:cfIcon iconSet="NoIcons" iconId="0"/>
              <x14:cfIcon iconSet="3TrafficLights1" iconId="1"/>
              <x14:cfIcon iconSet="4TrafficLights" iconId="0"/>
            </x14:iconSet>
          </x14:cfRule>
          <xm:sqref>C10:J97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D1D5B-44CE-4777-B58F-F21B33F1618F}">
  <sheetPr codeName="Sheet9">
    <tabColor rgb="FFFFFF00"/>
    <pageSetUpPr fitToPage="1"/>
  </sheetPr>
  <dimension ref="A1:N299"/>
  <sheetViews>
    <sheetView showGridLines="0" zoomScale="85" zoomScaleNormal="85" zoomScaleSheetLayoutView="100" workbookViewId="0">
      <pane ySplit="9" topLeftCell="A10" activePane="bottomLeft" state="frozen"/>
      <selection activeCell="E10" sqref="E10"/>
      <selection pane="bottomLeft"/>
    </sheetView>
  </sheetViews>
  <sheetFormatPr defaultColWidth="9" defaultRowHeight="20.25" x14ac:dyDescent="0.3"/>
  <cols>
    <col min="1" max="1" width="29.5" style="234" customWidth="1"/>
    <col min="2" max="2" width="62.375" style="184" customWidth="1"/>
    <col min="3" max="3" width="36.125" style="234" customWidth="1"/>
    <col min="4" max="4" width="71.375" style="89" customWidth="1"/>
    <col min="5" max="5" width="6.5" style="89" customWidth="1"/>
    <col min="6" max="16384" width="9" style="89"/>
  </cols>
  <sheetData>
    <row r="1" spans="1:14" x14ac:dyDescent="0.3">
      <c r="A1" s="231"/>
      <c r="B1" s="235"/>
      <c r="C1" s="231"/>
      <c r="D1" s="178"/>
      <c r="E1" s="178"/>
      <c r="F1" s="178"/>
      <c r="G1" s="178"/>
      <c r="H1" s="178"/>
      <c r="I1" s="178"/>
      <c r="J1" s="178"/>
      <c r="K1" s="178"/>
      <c r="L1" s="178"/>
      <c r="M1" s="178"/>
      <c r="N1" s="178"/>
    </row>
    <row r="2" spans="1:14" x14ac:dyDescent="0.3">
      <c r="A2" s="231"/>
      <c r="B2" s="235"/>
      <c r="C2" s="231"/>
      <c r="D2" s="178"/>
      <c r="E2" s="178"/>
      <c r="F2" s="178"/>
      <c r="G2" s="178"/>
      <c r="H2" s="178"/>
      <c r="I2" s="178"/>
      <c r="J2" s="178"/>
      <c r="K2" s="178"/>
      <c r="L2" s="178"/>
      <c r="M2" s="178"/>
      <c r="N2" s="178"/>
    </row>
    <row r="3" spans="1:14" ht="24" customHeight="1" x14ac:dyDescent="0.3">
      <c r="A3" s="231"/>
      <c r="B3" s="235"/>
      <c r="C3" s="231"/>
      <c r="D3" s="178"/>
      <c r="E3" s="178"/>
      <c r="F3" s="178"/>
      <c r="G3" s="178"/>
      <c r="H3" s="178"/>
      <c r="I3" s="178"/>
      <c r="J3" s="178"/>
      <c r="K3" s="178"/>
      <c r="L3" s="178"/>
      <c r="M3" s="178"/>
      <c r="N3" s="178"/>
    </row>
    <row r="4" spans="1:14" ht="21" x14ac:dyDescent="0.3">
      <c r="A4" s="456" t="s">
        <v>377</v>
      </c>
      <c r="B4" s="456"/>
      <c r="C4" s="456"/>
      <c r="D4" s="456"/>
      <c r="E4" s="178"/>
      <c r="F4" s="178"/>
      <c r="G4" s="178"/>
      <c r="H4" s="178"/>
      <c r="I4" s="178"/>
      <c r="J4" s="178"/>
      <c r="K4" s="178"/>
      <c r="L4" s="178"/>
      <c r="M4" s="178"/>
      <c r="N4" s="178"/>
    </row>
    <row r="5" spans="1:14" ht="18.75" customHeight="1" x14ac:dyDescent="0.3">
      <c r="A5" s="298" t="s">
        <v>378</v>
      </c>
      <c r="B5" s="339" t="s">
        <v>379</v>
      </c>
      <c r="C5" s="339"/>
      <c r="D5" s="339"/>
      <c r="E5" s="178"/>
      <c r="F5" s="178"/>
      <c r="G5" s="178"/>
      <c r="H5" s="178"/>
      <c r="I5" s="178"/>
      <c r="J5" s="178"/>
      <c r="K5" s="178"/>
      <c r="L5" s="178"/>
      <c r="M5" s="178"/>
      <c r="N5" s="178"/>
    </row>
    <row r="6" spans="1:14" ht="21" x14ac:dyDescent="0.3">
      <c r="A6" s="298" t="s">
        <v>380</v>
      </c>
      <c r="B6" s="350" t="s">
        <v>381</v>
      </c>
      <c r="C6" s="350"/>
      <c r="D6" s="350"/>
      <c r="E6" s="178"/>
      <c r="F6" s="178"/>
      <c r="G6" s="178"/>
      <c r="H6" s="178"/>
      <c r="I6" s="178"/>
      <c r="J6" s="178"/>
      <c r="K6" s="178"/>
      <c r="L6" s="178"/>
      <c r="M6" s="178"/>
      <c r="N6" s="178"/>
    </row>
    <row r="7" spans="1:14" ht="21" x14ac:dyDescent="0.3">
      <c r="A7" s="299" t="s">
        <v>382</v>
      </c>
      <c r="B7" s="350" t="s">
        <v>383</v>
      </c>
      <c r="C7" s="350"/>
      <c r="D7" s="350"/>
      <c r="E7" s="178"/>
      <c r="F7" s="178"/>
      <c r="G7" s="178"/>
      <c r="H7" s="178"/>
      <c r="I7" s="178"/>
      <c r="J7" s="178"/>
      <c r="K7" s="178"/>
      <c r="L7" s="178"/>
      <c r="M7" s="178"/>
      <c r="N7" s="178"/>
    </row>
    <row r="8" spans="1:14" ht="5.25" customHeight="1" x14ac:dyDescent="0.3">
      <c r="A8" s="232"/>
      <c r="B8" s="236"/>
      <c r="C8" s="237"/>
      <c r="D8" s="179"/>
      <c r="E8" s="178"/>
      <c r="F8" s="178"/>
      <c r="G8" s="178"/>
      <c r="H8" s="178"/>
      <c r="I8" s="178"/>
      <c r="J8" s="178"/>
      <c r="K8" s="178"/>
      <c r="L8" s="178"/>
      <c r="M8" s="178"/>
      <c r="N8" s="178"/>
    </row>
    <row r="9" spans="1:14" ht="21" x14ac:dyDescent="0.3">
      <c r="A9" s="300" t="s">
        <v>1</v>
      </c>
      <c r="B9" s="301" t="s">
        <v>384</v>
      </c>
      <c r="C9" s="298" t="s">
        <v>385</v>
      </c>
      <c r="D9" s="302" t="s">
        <v>386</v>
      </c>
      <c r="F9" s="178"/>
      <c r="G9" s="178"/>
      <c r="H9" s="178"/>
      <c r="I9" s="178"/>
      <c r="J9" s="178"/>
      <c r="K9" s="178"/>
      <c r="L9" s="178"/>
      <c r="M9" s="178"/>
      <c r="N9" s="178"/>
    </row>
    <row r="10" spans="1:14" ht="21.75" customHeight="1" x14ac:dyDescent="0.3">
      <c r="A10" s="356" t="s">
        <v>387</v>
      </c>
      <c r="B10" s="356"/>
      <c r="C10" s="356"/>
      <c r="D10" s="356"/>
      <c r="E10" s="178"/>
      <c r="F10" s="178"/>
      <c r="G10" s="178"/>
      <c r="H10" s="178"/>
      <c r="I10" s="178"/>
      <c r="J10" s="178"/>
      <c r="K10" s="178"/>
      <c r="L10" s="178"/>
      <c r="M10" s="178"/>
      <c r="N10" s="178"/>
    </row>
    <row r="11" spans="1:14" ht="21.75" customHeight="1" x14ac:dyDescent="0.3">
      <c r="A11" s="454" t="s">
        <v>388</v>
      </c>
      <c r="B11" s="304" t="s">
        <v>389</v>
      </c>
      <c r="C11" s="305" t="s">
        <v>390</v>
      </c>
      <c r="D11" s="306"/>
      <c r="E11" s="178"/>
      <c r="F11" s="178"/>
      <c r="G11" s="178"/>
      <c r="H11" s="178"/>
      <c r="I11" s="178"/>
      <c r="J11" s="178"/>
      <c r="K11" s="178"/>
      <c r="L11" s="178"/>
      <c r="M11" s="178"/>
      <c r="N11" s="178"/>
    </row>
    <row r="12" spans="1:14" ht="21.75" customHeight="1" x14ac:dyDescent="0.3">
      <c r="A12" s="454"/>
      <c r="B12" s="304" t="s">
        <v>391</v>
      </c>
      <c r="C12" s="305" t="s">
        <v>392</v>
      </c>
      <c r="D12" s="306"/>
      <c r="E12" s="178"/>
      <c r="F12" s="178"/>
      <c r="G12" s="178"/>
      <c r="H12" s="178"/>
      <c r="I12" s="178"/>
      <c r="J12" s="178"/>
      <c r="K12" s="178"/>
      <c r="L12" s="178"/>
      <c r="M12" s="178"/>
      <c r="N12" s="178"/>
    </row>
    <row r="13" spans="1:14" ht="21.75" customHeight="1" x14ac:dyDescent="0.3">
      <c r="A13" s="454"/>
      <c r="B13" s="304" t="s">
        <v>393</v>
      </c>
      <c r="C13" s="305" t="s">
        <v>394</v>
      </c>
      <c r="D13" s="306"/>
      <c r="E13" s="178"/>
      <c r="F13" s="178"/>
      <c r="G13" s="178"/>
      <c r="H13" s="178"/>
      <c r="I13" s="178"/>
      <c r="J13" s="178"/>
      <c r="K13" s="178"/>
      <c r="L13" s="178"/>
      <c r="M13" s="178"/>
      <c r="N13" s="178"/>
    </row>
    <row r="14" spans="1:14" ht="21.75" customHeight="1" x14ac:dyDescent="0.3">
      <c r="A14" s="454"/>
      <c r="B14" s="321" t="s">
        <v>631</v>
      </c>
      <c r="C14" s="304" t="s">
        <v>395</v>
      </c>
      <c r="D14" s="306"/>
      <c r="E14" s="178"/>
      <c r="F14" s="178"/>
      <c r="G14" s="178"/>
      <c r="H14" s="178"/>
      <c r="I14" s="178"/>
      <c r="J14" s="178"/>
      <c r="K14" s="178"/>
      <c r="L14" s="178"/>
      <c r="M14" s="178"/>
      <c r="N14" s="178"/>
    </row>
    <row r="15" spans="1:14" x14ac:dyDescent="0.3">
      <c r="A15" s="454"/>
      <c r="B15" s="304" t="s">
        <v>396</v>
      </c>
      <c r="C15" s="304" t="s">
        <v>397</v>
      </c>
      <c r="D15" s="306"/>
      <c r="E15" s="178"/>
      <c r="F15" s="178"/>
      <c r="G15" s="178"/>
      <c r="H15" s="178"/>
      <c r="I15" s="178"/>
      <c r="J15" s="178"/>
      <c r="K15" s="178"/>
      <c r="L15" s="178"/>
      <c r="M15" s="178"/>
      <c r="N15" s="178"/>
    </row>
    <row r="16" spans="1:14" x14ac:dyDescent="0.3">
      <c r="A16" s="454"/>
      <c r="B16" s="304" t="s">
        <v>398</v>
      </c>
      <c r="C16" s="304" t="s">
        <v>399</v>
      </c>
      <c r="D16" s="46"/>
      <c r="E16" s="178"/>
      <c r="F16" s="178"/>
      <c r="G16" s="178"/>
      <c r="H16" s="178"/>
      <c r="I16" s="178"/>
      <c r="J16" s="178"/>
      <c r="K16" s="178"/>
      <c r="L16" s="178"/>
      <c r="M16" s="178"/>
      <c r="N16" s="178"/>
    </row>
    <row r="17" spans="1:14" ht="21.75" customHeight="1" x14ac:dyDescent="0.3">
      <c r="A17" s="454"/>
      <c r="B17" s="304" t="s">
        <v>400</v>
      </c>
      <c r="C17" s="307" t="s">
        <v>401</v>
      </c>
      <c r="D17" s="41"/>
      <c r="E17" s="178"/>
      <c r="F17" s="178"/>
      <c r="G17" s="178"/>
      <c r="H17" s="178"/>
      <c r="I17" s="178"/>
      <c r="J17" s="178"/>
      <c r="K17" s="178"/>
      <c r="L17" s="178"/>
      <c r="M17" s="178"/>
      <c r="N17" s="178"/>
    </row>
    <row r="18" spans="1:14" x14ac:dyDescent="0.3">
      <c r="A18" s="454"/>
      <c r="B18" s="304" t="s">
        <v>402</v>
      </c>
      <c r="C18" s="307" t="s">
        <v>401</v>
      </c>
      <c r="D18" s="41"/>
      <c r="E18" s="178"/>
      <c r="F18" s="178"/>
      <c r="G18" s="178"/>
      <c r="H18" s="178"/>
      <c r="I18" s="178"/>
      <c r="J18" s="178"/>
      <c r="K18" s="178"/>
      <c r="L18" s="178"/>
      <c r="M18" s="178"/>
      <c r="N18" s="178"/>
    </row>
    <row r="19" spans="1:14" x14ac:dyDescent="0.3">
      <c r="A19" s="454"/>
      <c r="B19" s="304" t="s">
        <v>403</v>
      </c>
      <c r="C19" s="304" t="s">
        <v>404</v>
      </c>
      <c r="D19" s="293" t="s">
        <v>405</v>
      </c>
      <c r="E19" s="178"/>
      <c r="F19" s="178"/>
      <c r="G19" s="178"/>
      <c r="H19" s="178"/>
      <c r="I19" s="178"/>
      <c r="J19" s="178"/>
      <c r="K19" s="178"/>
      <c r="L19" s="178"/>
      <c r="M19" s="178"/>
      <c r="N19" s="178"/>
    </row>
    <row r="20" spans="1:14" ht="20.25" customHeight="1" x14ac:dyDescent="0.3">
      <c r="A20" s="454"/>
      <c r="B20" s="304" t="s">
        <v>406</v>
      </c>
      <c r="C20" s="304" t="s">
        <v>407</v>
      </c>
      <c r="D20" s="293" t="s">
        <v>405</v>
      </c>
      <c r="E20" s="178"/>
      <c r="F20" s="178"/>
      <c r="G20" s="178"/>
      <c r="H20" s="178"/>
      <c r="I20" s="178"/>
      <c r="J20" s="178"/>
      <c r="K20" s="178"/>
      <c r="L20" s="178"/>
      <c r="M20" s="178"/>
      <c r="N20" s="178"/>
    </row>
    <row r="21" spans="1:14" x14ac:dyDescent="0.3">
      <c r="A21" s="454"/>
      <c r="B21" s="304" t="s">
        <v>408</v>
      </c>
      <c r="C21" s="304" t="s">
        <v>407</v>
      </c>
      <c r="D21" s="293" t="s">
        <v>405</v>
      </c>
      <c r="E21" s="178"/>
      <c r="F21" s="178"/>
      <c r="G21" s="178"/>
      <c r="H21" s="178"/>
      <c r="I21" s="178"/>
      <c r="J21" s="178"/>
      <c r="K21" s="178"/>
      <c r="L21" s="178"/>
      <c r="M21" s="178"/>
      <c r="N21" s="178"/>
    </row>
    <row r="22" spans="1:14" x14ac:dyDescent="0.3">
      <c r="A22" s="454"/>
      <c r="B22" s="305" t="s">
        <v>409</v>
      </c>
      <c r="C22" s="304" t="s">
        <v>407</v>
      </c>
      <c r="D22" s="293" t="s">
        <v>405</v>
      </c>
      <c r="E22" s="178"/>
      <c r="F22" s="178"/>
      <c r="G22" s="178"/>
      <c r="H22" s="178"/>
      <c r="I22" s="178"/>
      <c r="J22" s="178"/>
      <c r="K22" s="178"/>
      <c r="L22" s="178"/>
      <c r="M22" s="178"/>
      <c r="N22" s="178"/>
    </row>
    <row r="23" spans="1:14" x14ac:dyDescent="0.3">
      <c r="A23" s="454"/>
      <c r="B23" s="304" t="s">
        <v>410</v>
      </c>
      <c r="C23" s="304" t="s">
        <v>407</v>
      </c>
      <c r="D23" s="293" t="s">
        <v>405</v>
      </c>
      <c r="E23" s="178"/>
      <c r="F23" s="178"/>
      <c r="G23" s="178"/>
      <c r="H23" s="178"/>
      <c r="I23" s="178"/>
      <c r="J23" s="178"/>
      <c r="K23" s="178"/>
      <c r="L23" s="178"/>
      <c r="M23" s="178"/>
      <c r="N23" s="178"/>
    </row>
    <row r="24" spans="1:14" x14ac:dyDescent="0.3">
      <c r="A24" s="454"/>
      <c r="B24" s="304" t="s">
        <v>411</v>
      </c>
      <c r="C24" s="304" t="s">
        <v>407</v>
      </c>
      <c r="D24" s="293" t="s">
        <v>405</v>
      </c>
      <c r="E24" s="178"/>
      <c r="F24" s="178"/>
      <c r="G24" s="178"/>
      <c r="H24" s="178"/>
      <c r="I24" s="178"/>
      <c r="J24" s="178"/>
      <c r="K24" s="178"/>
      <c r="L24" s="178"/>
      <c r="M24" s="178"/>
      <c r="N24" s="178"/>
    </row>
    <row r="25" spans="1:14" x14ac:dyDescent="0.3">
      <c r="A25" s="454"/>
      <c r="B25" s="304" t="s">
        <v>412</v>
      </c>
      <c r="C25" s="304" t="s">
        <v>407</v>
      </c>
      <c r="D25" s="293" t="s">
        <v>405</v>
      </c>
      <c r="E25" s="178"/>
      <c r="F25" s="178"/>
      <c r="G25" s="178"/>
      <c r="H25" s="178"/>
      <c r="I25" s="178"/>
      <c r="J25" s="178"/>
      <c r="K25" s="178"/>
      <c r="L25" s="178"/>
      <c r="M25" s="178"/>
      <c r="N25" s="178"/>
    </row>
    <row r="26" spans="1:14" x14ac:dyDescent="0.3">
      <c r="A26" s="454"/>
      <c r="B26" s="304" t="s">
        <v>413</v>
      </c>
      <c r="C26" s="304" t="s">
        <v>407</v>
      </c>
      <c r="D26" s="293" t="s">
        <v>405</v>
      </c>
      <c r="E26" s="178"/>
      <c r="F26" s="178"/>
      <c r="G26" s="178"/>
      <c r="H26" s="178"/>
      <c r="I26" s="178"/>
      <c r="J26" s="178"/>
      <c r="K26" s="178"/>
      <c r="L26" s="178"/>
      <c r="M26" s="178"/>
      <c r="N26" s="178"/>
    </row>
    <row r="27" spans="1:14" x14ac:dyDescent="0.3">
      <c r="A27" s="454"/>
      <c r="B27" s="304" t="s">
        <v>414</v>
      </c>
      <c r="C27" s="304" t="s">
        <v>407</v>
      </c>
      <c r="D27" s="293" t="s">
        <v>405</v>
      </c>
      <c r="E27" s="178"/>
      <c r="F27" s="178"/>
      <c r="G27" s="178"/>
      <c r="H27" s="178"/>
      <c r="I27" s="178"/>
      <c r="J27" s="178"/>
      <c r="K27" s="178"/>
      <c r="L27" s="178"/>
      <c r="M27" s="178"/>
      <c r="N27" s="178"/>
    </row>
    <row r="28" spans="1:14" x14ac:dyDescent="0.3">
      <c r="A28" s="454"/>
      <c r="B28" s="304" t="s">
        <v>415</v>
      </c>
      <c r="C28" s="304" t="s">
        <v>407</v>
      </c>
      <c r="D28" s="293" t="s">
        <v>405</v>
      </c>
      <c r="E28" s="178"/>
      <c r="F28" s="178"/>
      <c r="G28" s="178"/>
      <c r="H28" s="178"/>
      <c r="I28" s="178"/>
      <c r="J28" s="178"/>
      <c r="K28" s="178"/>
      <c r="L28" s="178"/>
      <c r="M28" s="178"/>
      <c r="N28" s="178"/>
    </row>
    <row r="29" spans="1:14" x14ac:dyDescent="0.3">
      <c r="A29" s="454"/>
      <c r="B29" s="304" t="s">
        <v>416</v>
      </c>
      <c r="C29" s="304" t="s">
        <v>407</v>
      </c>
      <c r="D29" s="293" t="s">
        <v>405</v>
      </c>
      <c r="E29" s="178"/>
      <c r="F29" s="178"/>
      <c r="G29" s="178"/>
      <c r="H29" s="178"/>
      <c r="I29" s="178"/>
      <c r="J29" s="178"/>
      <c r="K29" s="178"/>
      <c r="L29" s="178"/>
      <c r="M29" s="178"/>
      <c r="N29" s="178"/>
    </row>
    <row r="30" spans="1:14" x14ac:dyDescent="0.3">
      <c r="A30" s="454"/>
      <c r="B30" s="304" t="s">
        <v>417</v>
      </c>
      <c r="C30" s="304" t="s">
        <v>418</v>
      </c>
      <c r="D30" s="293" t="s">
        <v>405</v>
      </c>
      <c r="E30" s="178"/>
      <c r="F30" s="178"/>
      <c r="G30" s="178"/>
      <c r="H30" s="178"/>
      <c r="I30" s="178"/>
      <c r="J30" s="178"/>
      <c r="K30" s="178"/>
      <c r="L30" s="178"/>
      <c r="M30" s="178"/>
      <c r="N30" s="178"/>
    </row>
    <row r="31" spans="1:14" x14ac:dyDescent="0.3">
      <c r="A31" s="454"/>
      <c r="B31" s="304" t="s">
        <v>419</v>
      </c>
      <c r="C31" s="304" t="s">
        <v>420</v>
      </c>
      <c r="D31" s="46" t="s">
        <v>421</v>
      </c>
      <c r="E31" s="178"/>
      <c r="F31" s="178"/>
      <c r="G31" s="178"/>
      <c r="H31" s="178"/>
      <c r="I31" s="178"/>
      <c r="J31" s="178"/>
      <c r="K31" s="178"/>
      <c r="L31" s="178"/>
      <c r="M31" s="178"/>
      <c r="N31" s="178"/>
    </row>
    <row r="32" spans="1:14" x14ac:dyDescent="0.3">
      <c r="A32" s="454"/>
      <c r="B32" s="304" t="s">
        <v>422</v>
      </c>
      <c r="C32" s="304" t="s">
        <v>423</v>
      </c>
      <c r="D32" s="46"/>
      <c r="E32" s="178"/>
      <c r="F32" s="178"/>
      <c r="G32" s="178"/>
      <c r="H32" s="178"/>
      <c r="I32" s="178"/>
      <c r="J32" s="178"/>
      <c r="K32" s="178"/>
      <c r="L32" s="178"/>
      <c r="M32" s="178"/>
      <c r="N32" s="178"/>
    </row>
    <row r="33" spans="1:14" ht="40.5" x14ac:dyDescent="0.3">
      <c r="A33" s="454"/>
      <c r="B33" s="304" t="s">
        <v>424</v>
      </c>
      <c r="C33" s="305" t="s">
        <v>425</v>
      </c>
      <c r="D33" s="293" t="s">
        <v>426</v>
      </c>
      <c r="E33" s="178"/>
      <c r="F33" s="178"/>
      <c r="G33" s="178"/>
      <c r="H33" s="178"/>
      <c r="I33" s="178"/>
      <c r="J33" s="178"/>
      <c r="K33" s="178"/>
      <c r="L33" s="178"/>
      <c r="M33" s="178"/>
      <c r="N33" s="178"/>
    </row>
    <row r="34" spans="1:14" x14ac:dyDescent="0.3">
      <c r="A34" s="454"/>
      <c r="B34" s="304" t="s">
        <v>427</v>
      </c>
      <c r="C34" s="304" t="s">
        <v>418</v>
      </c>
      <c r="D34" s="46" t="s">
        <v>428</v>
      </c>
      <c r="E34" s="178"/>
      <c r="F34" s="178"/>
      <c r="G34" s="178"/>
      <c r="H34" s="178"/>
      <c r="I34" s="178"/>
      <c r="J34" s="178"/>
      <c r="K34" s="178"/>
      <c r="L34" s="178"/>
      <c r="M34" s="178"/>
      <c r="N34" s="178"/>
    </row>
    <row r="35" spans="1:14" x14ac:dyDescent="0.3">
      <c r="A35" s="454"/>
      <c r="B35" s="304" t="s">
        <v>429</v>
      </c>
      <c r="C35" s="304" t="s">
        <v>430</v>
      </c>
      <c r="D35" s="46"/>
      <c r="E35" s="178"/>
      <c r="F35" s="178"/>
      <c r="G35" s="178"/>
      <c r="H35" s="178"/>
      <c r="I35" s="178"/>
      <c r="J35" s="178"/>
      <c r="K35" s="178"/>
      <c r="L35" s="178"/>
      <c r="M35" s="178"/>
      <c r="N35" s="178"/>
    </row>
    <row r="36" spans="1:14" x14ac:dyDescent="0.3">
      <c r="A36" s="454"/>
      <c r="B36" s="304" t="s">
        <v>431</v>
      </c>
      <c r="C36" s="304" t="s">
        <v>430</v>
      </c>
      <c r="D36" s="46"/>
      <c r="E36" s="178"/>
      <c r="F36" s="178"/>
      <c r="G36" s="178"/>
      <c r="H36" s="178"/>
      <c r="I36" s="178"/>
      <c r="J36" s="178"/>
      <c r="K36" s="178"/>
      <c r="L36" s="178"/>
      <c r="M36" s="178"/>
      <c r="N36" s="178"/>
    </row>
    <row r="37" spans="1:14" x14ac:dyDescent="0.3">
      <c r="A37" s="454"/>
      <c r="B37" s="304" t="s">
        <v>432</v>
      </c>
      <c r="C37" s="304" t="s">
        <v>433</v>
      </c>
      <c r="D37" s="46"/>
      <c r="E37" s="178"/>
      <c r="F37" s="178"/>
      <c r="G37" s="178"/>
      <c r="H37" s="178"/>
      <c r="I37" s="178"/>
      <c r="J37" s="178"/>
      <c r="K37" s="178"/>
      <c r="L37" s="178"/>
      <c r="M37" s="178"/>
      <c r="N37" s="178"/>
    </row>
    <row r="38" spans="1:14" x14ac:dyDescent="0.3">
      <c r="A38" s="454"/>
      <c r="B38" s="304" t="s">
        <v>434</v>
      </c>
      <c r="C38" s="304" t="s">
        <v>435</v>
      </c>
      <c r="D38" s="46"/>
      <c r="E38" s="178"/>
      <c r="F38" s="178"/>
      <c r="G38" s="178"/>
      <c r="H38" s="178"/>
      <c r="I38" s="178"/>
      <c r="J38" s="178"/>
      <c r="K38" s="178"/>
      <c r="L38" s="178"/>
      <c r="M38" s="178"/>
      <c r="N38" s="178"/>
    </row>
    <row r="39" spans="1:14" x14ac:dyDescent="0.3">
      <c r="A39" s="454"/>
      <c r="B39" s="304" t="s">
        <v>436</v>
      </c>
      <c r="C39" s="304" t="s">
        <v>437</v>
      </c>
      <c r="D39" s="46"/>
      <c r="E39" s="178"/>
      <c r="F39" s="178"/>
      <c r="G39" s="178"/>
      <c r="H39" s="178"/>
      <c r="I39" s="178"/>
      <c r="J39" s="178"/>
      <c r="K39" s="178"/>
      <c r="L39" s="178"/>
      <c r="M39" s="178"/>
      <c r="N39" s="178"/>
    </row>
    <row r="40" spans="1:14" x14ac:dyDescent="0.3">
      <c r="A40" s="454"/>
      <c r="B40" s="304" t="s">
        <v>438</v>
      </c>
      <c r="C40" s="304" t="s">
        <v>439</v>
      </c>
      <c r="D40" s="46"/>
      <c r="E40" s="178"/>
      <c r="F40" s="178"/>
      <c r="G40" s="178"/>
      <c r="H40" s="178"/>
      <c r="I40" s="178"/>
      <c r="J40" s="178"/>
      <c r="K40" s="178"/>
      <c r="L40" s="178"/>
      <c r="M40" s="178"/>
      <c r="N40" s="178"/>
    </row>
    <row r="41" spans="1:14" x14ac:dyDescent="0.3">
      <c r="A41" s="453" t="s">
        <v>440</v>
      </c>
      <c r="B41" s="453"/>
      <c r="C41" s="453"/>
      <c r="D41" s="453"/>
      <c r="E41" s="178"/>
      <c r="F41" s="178"/>
      <c r="G41" s="178"/>
      <c r="H41" s="178"/>
      <c r="I41" s="178"/>
      <c r="J41" s="178"/>
      <c r="K41" s="178"/>
      <c r="L41" s="178"/>
      <c r="M41" s="178"/>
      <c r="N41" s="178"/>
    </row>
    <row r="42" spans="1:14" x14ac:dyDescent="0.3">
      <c r="A42" s="454" t="s">
        <v>441</v>
      </c>
      <c r="B42" s="304" t="s">
        <v>442</v>
      </c>
      <c r="C42" s="304" t="s">
        <v>437</v>
      </c>
      <c r="D42" s="46" t="s">
        <v>443</v>
      </c>
      <c r="E42" s="178"/>
      <c r="F42" s="178"/>
      <c r="G42" s="178"/>
      <c r="H42" s="178"/>
      <c r="I42" s="178"/>
      <c r="J42" s="178"/>
      <c r="K42" s="178"/>
      <c r="L42" s="178"/>
      <c r="M42" s="178"/>
      <c r="N42" s="178"/>
    </row>
    <row r="43" spans="1:14" x14ac:dyDescent="0.3">
      <c r="A43" s="454"/>
      <c r="B43" s="304" t="s">
        <v>444</v>
      </c>
      <c r="C43" s="304" t="s">
        <v>437</v>
      </c>
      <c r="D43" s="46"/>
      <c r="E43" s="178"/>
      <c r="F43" s="178"/>
      <c r="G43" s="178"/>
      <c r="H43" s="178"/>
      <c r="I43" s="178"/>
      <c r="J43" s="178"/>
      <c r="K43" s="178"/>
      <c r="L43" s="178"/>
      <c r="M43" s="178"/>
      <c r="N43" s="178"/>
    </row>
    <row r="44" spans="1:14" x14ac:dyDescent="0.3">
      <c r="A44" s="454"/>
      <c r="B44" s="304" t="s">
        <v>445</v>
      </c>
      <c r="C44" s="304" t="s">
        <v>446</v>
      </c>
      <c r="D44" s="46"/>
      <c r="E44" s="178"/>
      <c r="F44" s="178"/>
      <c r="G44" s="178"/>
      <c r="H44" s="178"/>
      <c r="I44" s="178"/>
      <c r="J44" s="178"/>
      <c r="K44" s="178"/>
      <c r="L44" s="178"/>
      <c r="M44" s="178"/>
      <c r="N44" s="178"/>
    </row>
    <row r="45" spans="1:14" x14ac:dyDescent="0.3">
      <c r="A45" s="453" t="s">
        <v>447</v>
      </c>
      <c r="B45" s="453"/>
      <c r="C45" s="453"/>
      <c r="D45" s="453"/>
      <c r="E45" s="178"/>
      <c r="F45" s="178"/>
      <c r="G45" s="178"/>
      <c r="H45" s="178"/>
      <c r="I45" s="178"/>
      <c r="J45" s="178"/>
      <c r="K45" s="178"/>
      <c r="L45" s="178"/>
      <c r="M45" s="178"/>
      <c r="N45" s="178"/>
    </row>
    <row r="46" spans="1:14" x14ac:dyDescent="0.3">
      <c r="A46" s="303" t="s">
        <v>441</v>
      </c>
      <c r="B46" s="304" t="s">
        <v>445</v>
      </c>
      <c r="C46" s="304" t="s">
        <v>448</v>
      </c>
      <c r="D46" s="46"/>
      <c r="E46" s="178"/>
      <c r="F46" s="178"/>
      <c r="G46" s="178"/>
      <c r="H46" s="178"/>
      <c r="I46" s="178"/>
      <c r="J46" s="178"/>
      <c r="K46" s="178"/>
      <c r="L46" s="178"/>
      <c r="M46" s="178"/>
      <c r="N46" s="178"/>
    </row>
    <row r="47" spans="1:14" ht="42.75" customHeight="1" x14ac:dyDescent="0.3">
      <c r="A47" s="303" t="s">
        <v>449</v>
      </c>
      <c r="B47" s="305" t="s">
        <v>450</v>
      </c>
      <c r="C47" s="304" t="s">
        <v>451</v>
      </c>
      <c r="D47" s="46"/>
      <c r="E47" s="178"/>
      <c r="F47" s="178"/>
      <c r="G47" s="178"/>
      <c r="H47" s="178"/>
      <c r="I47" s="178"/>
      <c r="J47" s="178"/>
      <c r="K47" s="178"/>
      <c r="L47" s="178"/>
      <c r="M47" s="178"/>
      <c r="N47" s="178"/>
    </row>
    <row r="48" spans="1:14" x14ac:dyDescent="0.3">
      <c r="A48" s="303" t="s">
        <v>452</v>
      </c>
      <c r="B48" s="305" t="s">
        <v>453</v>
      </c>
      <c r="C48" s="304" t="s">
        <v>454</v>
      </c>
      <c r="D48" s="46"/>
      <c r="E48" s="178"/>
      <c r="F48" s="178"/>
      <c r="G48" s="178"/>
      <c r="H48" s="178"/>
      <c r="I48" s="178"/>
      <c r="J48" s="178"/>
      <c r="K48" s="178"/>
      <c r="L48" s="178"/>
      <c r="M48" s="178"/>
      <c r="N48" s="178"/>
    </row>
    <row r="49" spans="1:14" ht="40.5" x14ac:dyDescent="0.3">
      <c r="A49" s="303"/>
      <c r="B49" s="305" t="s">
        <v>455</v>
      </c>
      <c r="C49" s="304" t="s">
        <v>454</v>
      </c>
      <c r="D49" s="46"/>
      <c r="E49" s="178"/>
      <c r="F49" s="178"/>
      <c r="G49" s="178"/>
      <c r="H49" s="178"/>
      <c r="I49" s="178"/>
      <c r="J49" s="178"/>
      <c r="K49" s="178"/>
      <c r="L49" s="178"/>
      <c r="M49" s="178"/>
      <c r="N49" s="178"/>
    </row>
    <row r="50" spans="1:14" x14ac:dyDescent="0.3">
      <c r="A50" s="303"/>
      <c r="B50" s="305" t="s">
        <v>456</v>
      </c>
      <c r="C50" s="304" t="s">
        <v>454</v>
      </c>
      <c r="D50" s="46"/>
      <c r="E50" s="178"/>
      <c r="F50" s="178"/>
      <c r="G50" s="178"/>
      <c r="H50" s="178"/>
      <c r="I50" s="178"/>
      <c r="J50" s="178"/>
      <c r="K50" s="178"/>
      <c r="L50" s="178"/>
      <c r="M50" s="178"/>
      <c r="N50" s="178"/>
    </row>
    <row r="51" spans="1:14" x14ac:dyDescent="0.3">
      <c r="A51" s="303" t="s">
        <v>457</v>
      </c>
      <c r="B51" s="304" t="s">
        <v>458</v>
      </c>
      <c r="C51" s="304" t="s">
        <v>459</v>
      </c>
      <c r="D51" s="46"/>
      <c r="E51" s="178"/>
      <c r="F51" s="178"/>
      <c r="G51" s="178"/>
      <c r="H51" s="178"/>
      <c r="I51" s="178"/>
      <c r="J51" s="178"/>
      <c r="K51" s="178"/>
      <c r="L51" s="178"/>
      <c r="M51" s="178"/>
      <c r="N51" s="178"/>
    </row>
    <row r="52" spans="1:14" x14ac:dyDescent="0.3">
      <c r="A52" s="453" t="s">
        <v>460</v>
      </c>
      <c r="B52" s="453"/>
      <c r="C52" s="453"/>
      <c r="D52" s="453"/>
      <c r="E52" s="178"/>
      <c r="F52" s="178"/>
      <c r="G52" s="178"/>
      <c r="H52" s="178"/>
      <c r="I52" s="178"/>
      <c r="J52" s="178"/>
      <c r="K52" s="178"/>
      <c r="L52" s="178"/>
      <c r="M52" s="178"/>
      <c r="N52" s="178"/>
    </row>
    <row r="53" spans="1:14" x14ac:dyDescent="0.3">
      <c r="A53" s="303" t="s">
        <v>441</v>
      </c>
      <c r="B53" s="304" t="s">
        <v>445</v>
      </c>
      <c r="C53" s="304" t="s">
        <v>461</v>
      </c>
      <c r="D53" s="46"/>
      <c r="E53" s="178"/>
      <c r="F53" s="178"/>
      <c r="G53" s="178"/>
      <c r="H53" s="178"/>
      <c r="I53" s="178"/>
      <c r="J53" s="178"/>
      <c r="K53" s="178"/>
      <c r="L53" s="178"/>
      <c r="M53" s="178"/>
      <c r="N53" s="178"/>
    </row>
    <row r="54" spans="1:14" x14ac:dyDescent="0.3">
      <c r="A54" s="308" t="s">
        <v>457</v>
      </c>
      <c r="B54" s="304" t="s">
        <v>462</v>
      </c>
      <c r="C54" s="304" t="s">
        <v>463</v>
      </c>
      <c r="D54" s="46"/>
      <c r="E54" s="178"/>
      <c r="F54" s="178"/>
      <c r="G54" s="178"/>
      <c r="H54" s="178"/>
      <c r="I54" s="178"/>
      <c r="J54" s="178"/>
      <c r="K54" s="178"/>
      <c r="L54" s="178"/>
      <c r="M54" s="178"/>
      <c r="N54" s="178"/>
    </row>
    <row r="55" spans="1:14" x14ac:dyDescent="0.3">
      <c r="A55" s="453" t="s">
        <v>464</v>
      </c>
      <c r="B55" s="453"/>
      <c r="C55" s="453"/>
      <c r="D55" s="453"/>
      <c r="E55" s="178"/>
      <c r="F55" s="178"/>
      <c r="G55" s="178"/>
      <c r="H55" s="178"/>
      <c r="I55" s="178"/>
      <c r="J55" s="178"/>
      <c r="K55" s="178"/>
      <c r="L55" s="178"/>
      <c r="M55" s="178"/>
      <c r="N55" s="178"/>
    </row>
    <row r="56" spans="1:14" x14ac:dyDescent="0.3">
      <c r="A56" s="303" t="s">
        <v>441</v>
      </c>
      <c r="B56" s="304" t="s">
        <v>445</v>
      </c>
      <c r="C56" s="304" t="s">
        <v>465</v>
      </c>
      <c r="D56" s="46"/>
      <c r="E56" s="178"/>
      <c r="F56" s="178"/>
      <c r="G56" s="178"/>
      <c r="H56" s="178"/>
      <c r="I56" s="178"/>
      <c r="J56" s="178"/>
      <c r="K56" s="178"/>
      <c r="L56" s="178"/>
      <c r="M56" s="178"/>
      <c r="N56" s="178"/>
    </row>
    <row r="57" spans="1:14" x14ac:dyDescent="0.3">
      <c r="A57" s="454" t="s">
        <v>466</v>
      </c>
      <c r="B57" s="455" t="s">
        <v>467</v>
      </c>
      <c r="C57" s="452" t="s">
        <v>468</v>
      </c>
      <c r="D57" s="355"/>
      <c r="E57" s="178"/>
      <c r="F57" s="178"/>
      <c r="G57" s="178"/>
      <c r="H57" s="178"/>
      <c r="I57" s="178"/>
      <c r="J57" s="178"/>
      <c r="K57" s="178"/>
      <c r="L57" s="178"/>
      <c r="M57" s="178"/>
      <c r="N57" s="178"/>
    </row>
    <row r="58" spans="1:14" x14ac:dyDescent="0.3">
      <c r="A58" s="454"/>
      <c r="B58" s="455"/>
      <c r="C58" s="452"/>
      <c r="D58" s="355"/>
      <c r="E58" s="178"/>
      <c r="F58" s="178"/>
      <c r="G58" s="178"/>
      <c r="H58" s="178"/>
      <c r="I58" s="178"/>
      <c r="J58" s="178"/>
      <c r="K58" s="178"/>
      <c r="L58" s="178"/>
      <c r="M58" s="178"/>
      <c r="N58" s="178"/>
    </row>
    <row r="59" spans="1:14" x14ac:dyDescent="0.3">
      <c r="A59" s="453" t="s">
        <v>469</v>
      </c>
      <c r="B59" s="453"/>
      <c r="C59" s="453"/>
      <c r="D59" s="453"/>
      <c r="E59" s="178"/>
      <c r="F59" s="178"/>
      <c r="G59" s="178"/>
      <c r="H59" s="178"/>
      <c r="I59" s="178"/>
      <c r="J59" s="178"/>
      <c r="K59" s="178"/>
      <c r="L59" s="178"/>
      <c r="M59" s="178"/>
      <c r="N59" s="178"/>
    </row>
    <row r="60" spans="1:14" x14ac:dyDescent="0.3">
      <c r="A60" s="303" t="s">
        <v>441</v>
      </c>
      <c r="B60" s="304" t="s">
        <v>445</v>
      </c>
      <c r="C60" s="304" t="s">
        <v>470</v>
      </c>
      <c r="D60" s="46"/>
      <c r="E60" s="178"/>
      <c r="F60" s="178"/>
      <c r="G60" s="178"/>
      <c r="H60" s="178"/>
      <c r="I60" s="178"/>
      <c r="J60" s="178"/>
      <c r="K60" s="178"/>
      <c r="L60" s="178"/>
      <c r="M60" s="178"/>
      <c r="N60" s="178"/>
    </row>
    <row r="61" spans="1:14" ht="40.5" x14ac:dyDescent="0.3">
      <c r="A61" s="303" t="s">
        <v>471</v>
      </c>
      <c r="B61" s="304" t="s">
        <v>472</v>
      </c>
      <c r="C61" s="304" t="s">
        <v>473</v>
      </c>
      <c r="D61" s="46"/>
      <c r="E61" s="178"/>
      <c r="F61" s="178"/>
      <c r="G61" s="178"/>
      <c r="H61" s="178"/>
      <c r="I61" s="178"/>
      <c r="J61" s="178"/>
      <c r="K61" s="178"/>
      <c r="L61" s="178"/>
      <c r="M61" s="178"/>
      <c r="N61" s="178"/>
    </row>
    <row r="62" spans="1:14" ht="40.5" x14ac:dyDescent="0.3">
      <c r="A62" s="303" t="s">
        <v>474</v>
      </c>
      <c r="B62" s="304" t="s">
        <v>475</v>
      </c>
      <c r="C62" s="304" t="s">
        <v>473</v>
      </c>
      <c r="D62" s="46"/>
      <c r="E62" s="178"/>
      <c r="F62" s="178"/>
      <c r="G62" s="178"/>
      <c r="H62" s="178"/>
      <c r="I62" s="178"/>
      <c r="J62" s="178"/>
      <c r="K62" s="178"/>
      <c r="L62" s="178"/>
      <c r="M62" s="178"/>
      <c r="N62" s="178"/>
    </row>
    <row r="63" spans="1:14" x14ac:dyDescent="0.3">
      <c r="A63" s="453" t="s">
        <v>476</v>
      </c>
      <c r="B63" s="453"/>
      <c r="C63" s="453"/>
      <c r="D63" s="453"/>
      <c r="E63" s="178"/>
      <c r="F63" s="178"/>
      <c r="G63" s="178"/>
      <c r="H63" s="178"/>
      <c r="I63" s="178"/>
      <c r="J63" s="178"/>
      <c r="K63" s="178"/>
      <c r="L63" s="178"/>
      <c r="M63" s="178"/>
      <c r="N63" s="178"/>
    </row>
    <row r="64" spans="1:14" x14ac:dyDescent="0.3">
      <c r="A64" s="303" t="s">
        <v>441</v>
      </c>
      <c r="B64" s="304" t="s">
        <v>445</v>
      </c>
      <c r="C64" s="304" t="s">
        <v>477</v>
      </c>
      <c r="D64" s="46"/>
      <c r="E64" s="178"/>
      <c r="F64" s="178"/>
      <c r="G64" s="178"/>
      <c r="H64" s="178"/>
      <c r="I64" s="178"/>
      <c r="J64" s="178"/>
      <c r="K64" s="178"/>
      <c r="L64" s="178"/>
      <c r="M64" s="178"/>
      <c r="N64" s="178"/>
    </row>
    <row r="65" spans="1:14" x14ac:dyDescent="0.3">
      <c r="A65" s="454" t="s">
        <v>466</v>
      </c>
      <c r="B65" s="455" t="s">
        <v>467</v>
      </c>
      <c r="C65" s="452" t="s">
        <v>468</v>
      </c>
      <c r="D65" s="355"/>
      <c r="E65" s="178"/>
      <c r="F65" s="178"/>
      <c r="G65" s="178"/>
      <c r="H65" s="178"/>
      <c r="I65" s="178"/>
      <c r="J65" s="178"/>
      <c r="K65" s="178"/>
      <c r="L65" s="178"/>
      <c r="M65" s="178"/>
      <c r="N65" s="178"/>
    </row>
    <row r="66" spans="1:14" x14ac:dyDescent="0.3">
      <c r="A66" s="454"/>
      <c r="B66" s="455"/>
      <c r="C66" s="452"/>
      <c r="D66" s="355"/>
      <c r="E66" s="178"/>
      <c r="F66" s="178"/>
      <c r="G66" s="178"/>
      <c r="H66" s="178"/>
      <c r="I66" s="178"/>
      <c r="J66" s="178"/>
      <c r="K66" s="178"/>
      <c r="L66" s="178"/>
      <c r="M66" s="178"/>
      <c r="N66" s="178"/>
    </row>
    <row r="67" spans="1:14" x14ac:dyDescent="0.3">
      <c r="A67" s="303" t="s">
        <v>457</v>
      </c>
      <c r="B67" s="304" t="s">
        <v>478</v>
      </c>
      <c r="C67" s="304" t="s">
        <v>479</v>
      </c>
      <c r="D67" s="46"/>
      <c r="E67" s="178"/>
      <c r="F67" s="178"/>
      <c r="G67" s="178"/>
      <c r="H67" s="178"/>
      <c r="I67" s="178"/>
      <c r="J67" s="178"/>
      <c r="K67" s="178"/>
      <c r="L67" s="178"/>
      <c r="M67" s="178"/>
      <c r="N67" s="178"/>
    </row>
    <row r="68" spans="1:14" x14ac:dyDescent="0.3">
      <c r="A68" s="356" t="s">
        <v>480</v>
      </c>
      <c r="B68" s="356"/>
      <c r="C68" s="356"/>
      <c r="D68" s="356"/>
      <c r="E68" s="178"/>
      <c r="F68" s="178"/>
      <c r="G68" s="178"/>
      <c r="H68" s="178"/>
      <c r="I68" s="178"/>
      <c r="J68" s="178"/>
      <c r="K68" s="178"/>
      <c r="L68" s="178"/>
      <c r="M68" s="178"/>
      <c r="N68" s="178"/>
    </row>
    <row r="69" spans="1:14" x14ac:dyDescent="0.3">
      <c r="A69" s="303" t="s">
        <v>441</v>
      </c>
      <c r="B69" s="304" t="s">
        <v>445</v>
      </c>
      <c r="C69" s="304" t="s">
        <v>461</v>
      </c>
      <c r="D69" s="46"/>
      <c r="E69" s="178"/>
      <c r="F69" s="178"/>
      <c r="G69" s="178"/>
      <c r="H69" s="178"/>
      <c r="I69" s="178"/>
      <c r="J69" s="178"/>
      <c r="K69" s="178"/>
      <c r="L69" s="178"/>
      <c r="M69" s="178"/>
      <c r="N69" s="178"/>
    </row>
    <row r="70" spans="1:14" ht="40.5" x14ac:dyDescent="0.3">
      <c r="A70" s="305" t="s">
        <v>481</v>
      </c>
      <c r="B70" s="304" t="s">
        <v>482</v>
      </c>
      <c r="C70" s="305" t="s">
        <v>483</v>
      </c>
      <c r="D70" s="41"/>
      <c r="E70" s="178"/>
      <c r="F70" s="178"/>
      <c r="G70" s="178"/>
      <c r="H70" s="178"/>
      <c r="I70" s="178"/>
      <c r="J70" s="178"/>
      <c r="K70" s="178"/>
      <c r="L70" s="178"/>
      <c r="M70" s="178"/>
      <c r="N70" s="178"/>
    </row>
    <row r="71" spans="1:14" ht="41.25" customHeight="1" x14ac:dyDescent="0.3">
      <c r="A71" s="305" t="s">
        <v>484</v>
      </c>
      <c r="B71" s="305" t="s">
        <v>485</v>
      </c>
      <c r="C71" s="304" t="s">
        <v>486</v>
      </c>
      <c r="D71" s="41"/>
      <c r="E71" s="178"/>
      <c r="F71" s="178"/>
      <c r="G71" s="178"/>
      <c r="H71" s="178"/>
      <c r="I71" s="178"/>
      <c r="J71" s="178"/>
      <c r="K71" s="178"/>
      <c r="L71" s="178"/>
      <c r="M71" s="178"/>
      <c r="N71" s="178"/>
    </row>
    <row r="72" spans="1:14" x14ac:dyDescent="0.3">
      <c r="A72" s="304"/>
      <c r="B72" s="304" t="s">
        <v>487</v>
      </c>
      <c r="C72" s="304" t="s">
        <v>488</v>
      </c>
      <c r="D72" s="46"/>
      <c r="E72" s="178"/>
      <c r="F72" s="178"/>
      <c r="G72" s="178"/>
      <c r="H72" s="178"/>
      <c r="I72" s="178"/>
      <c r="J72" s="178"/>
      <c r="K72" s="178"/>
      <c r="L72" s="178"/>
      <c r="M72" s="178"/>
      <c r="N72" s="178"/>
    </row>
    <row r="73" spans="1:14" x14ac:dyDescent="0.3">
      <c r="A73" s="452"/>
      <c r="B73" s="455" t="s">
        <v>489</v>
      </c>
      <c r="C73" s="452" t="s">
        <v>477</v>
      </c>
      <c r="D73" s="355"/>
      <c r="E73" s="178"/>
      <c r="F73" s="178"/>
      <c r="G73" s="178"/>
      <c r="H73" s="178"/>
      <c r="I73" s="178"/>
      <c r="J73" s="178"/>
      <c r="K73" s="178"/>
      <c r="L73" s="178"/>
      <c r="M73" s="178"/>
      <c r="N73" s="178"/>
    </row>
    <row r="74" spans="1:14" x14ac:dyDescent="0.3">
      <c r="A74" s="452"/>
      <c r="B74" s="455"/>
      <c r="C74" s="452"/>
      <c r="D74" s="355"/>
      <c r="E74" s="178"/>
      <c r="F74" s="178"/>
      <c r="G74" s="178"/>
      <c r="H74" s="178"/>
      <c r="I74" s="178"/>
      <c r="J74" s="178"/>
      <c r="K74" s="178"/>
      <c r="L74" s="178"/>
      <c r="M74" s="178"/>
      <c r="N74" s="178"/>
    </row>
    <row r="75" spans="1:14" x14ac:dyDescent="0.3">
      <c r="A75" s="356" t="s">
        <v>490</v>
      </c>
      <c r="B75" s="356"/>
      <c r="C75" s="356"/>
      <c r="D75" s="356"/>
      <c r="E75" s="178"/>
      <c r="F75" s="178"/>
      <c r="G75" s="178"/>
      <c r="H75" s="178"/>
      <c r="I75" s="178"/>
      <c r="J75" s="178"/>
      <c r="K75" s="178"/>
      <c r="L75" s="178"/>
      <c r="M75" s="178"/>
      <c r="N75" s="178"/>
    </row>
    <row r="76" spans="1:14" x14ac:dyDescent="0.3">
      <c r="A76" s="303" t="s">
        <v>441</v>
      </c>
      <c r="B76" s="304" t="s">
        <v>445</v>
      </c>
      <c r="C76" s="304" t="s">
        <v>491</v>
      </c>
      <c r="D76" s="46"/>
      <c r="E76" s="178"/>
      <c r="F76" s="178"/>
      <c r="G76" s="178"/>
      <c r="H76" s="178"/>
      <c r="I76" s="178"/>
      <c r="J76" s="178"/>
      <c r="K76" s="178"/>
      <c r="L76" s="178"/>
      <c r="M76" s="178"/>
      <c r="N76" s="178"/>
    </row>
    <row r="77" spans="1:14" x14ac:dyDescent="0.3">
      <c r="A77" s="305" t="s">
        <v>492</v>
      </c>
      <c r="B77" s="304" t="s">
        <v>493</v>
      </c>
      <c r="C77" s="307" t="s">
        <v>494</v>
      </c>
      <c r="D77" s="41"/>
      <c r="E77" s="178"/>
      <c r="F77" s="178"/>
      <c r="G77" s="178"/>
      <c r="H77" s="178"/>
      <c r="I77" s="178"/>
      <c r="J77" s="178"/>
      <c r="K77" s="178"/>
      <c r="L77" s="178"/>
      <c r="M77" s="178"/>
      <c r="N77" s="178"/>
    </row>
    <row r="78" spans="1:14" x14ac:dyDescent="0.3">
      <c r="A78" s="356" t="s">
        <v>495</v>
      </c>
      <c r="B78" s="356"/>
      <c r="C78" s="356"/>
      <c r="D78" s="356"/>
      <c r="E78" s="178"/>
      <c r="F78" s="178"/>
      <c r="G78" s="178"/>
      <c r="H78" s="178"/>
      <c r="I78" s="178"/>
      <c r="J78" s="178"/>
      <c r="K78" s="178"/>
      <c r="L78" s="178"/>
      <c r="M78" s="178"/>
      <c r="N78" s="178"/>
    </row>
    <row r="79" spans="1:14" x14ac:dyDescent="0.3">
      <c r="A79" s="303" t="s">
        <v>441</v>
      </c>
      <c r="B79" s="304" t="s">
        <v>445</v>
      </c>
      <c r="C79" s="304" t="s">
        <v>496</v>
      </c>
      <c r="D79" s="46"/>
      <c r="E79" s="178"/>
      <c r="F79" s="178"/>
      <c r="G79" s="178"/>
      <c r="H79" s="178"/>
      <c r="I79" s="178"/>
      <c r="J79" s="178"/>
      <c r="K79" s="178"/>
      <c r="L79" s="178"/>
      <c r="M79" s="178"/>
      <c r="N79" s="178"/>
    </row>
    <row r="80" spans="1:14" x14ac:dyDescent="0.3">
      <c r="A80" s="304" t="s">
        <v>497</v>
      </c>
      <c r="B80" s="304" t="s">
        <v>498</v>
      </c>
      <c r="C80" s="307" t="s">
        <v>401</v>
      </c>
      <c r="D80" s="41"/>
      <c r="E80" s="178"/>
      <c r="F80" s="178"/>
      <c r="G80" s="178"/>
      <c r="H80" s="178"/>
      <c r="I80" s="178"/>
      <c r="J80" s="178"/>
      <c r="K80" s="178"/>
      <c r="L80" s="178"/>
      <c r="M80" s="178"/>
      <c r="N80" s="178"/>
    </row>
    <row r="81" spans="1:14" ht="45" customHeight="1" x14ac:dyDescent="0.3">
      <c r="A81" s="294"/>
      <c r="B81" s="305" t="s">
        <v>499</v>
      </c>
      <c r="C81" s="304" t="s">
        <v>500</v>
      </c>
      <c r="D81" s="41"/>
      <c r="E81" s="178"/>
      <c r="F81" s="178"/>
      <c r="G81" s="178"/>
      <c r="H81" s="178"/>
      <c r="I81" s="178"/>
      <c r="J81" s="178"/>
      <c r="K81" s="178"/>
      <c r="L81" s="178"/>
      <c r="M81" s="178"/>
      <c r="N81" s="178"/>
    </row>
    <row r="82" spans="1:14" ht="20.25" customHeight="1" x14ac:dyDescent="0.3">
      <c r="A82" s="305" t="s">
        <v>501</v>
      </c>
      <c r="B82" s="304" t="s">
        <v>502</v>
      </c>
      <c r="C82" s="307" t="s">
        <v>401</v>
      </c>
      <c r="D82" s="41"/>
      <c r="E82" s="178"/>
      <c r="F82" s="178"/>
      <c r="G82" s="178"/>
      <c r="H82" s="178"/>
      <c r="I82" s="178"/>
      <c r="J82" s="178"/>
      <c r="K82" s="178"/>
      <c r="L82" s="178"/>
      <c r="M82" s="178"/>
      <c r="N82" s="178"/>
    </row>
    <row r="83" spans="1:14" x14ac:dyDescent="0.3">
      <c r="A83" s="294"/>
      <c r="B83" s="305" t="s">
        <v>503</v>
      </c>
      <c r="C83" s="304" t="s">
        <v>504</v>
      </c>
      <c r="D83" s="41"/>
      <c r="E83" s="178"/>
      <c r="F83" s="178"/>
      <c r="G83" s="178"/>
      <c r="H83" s="178"/>
      <c r="I83" s="178"/>
      <c r="J83" s="178"/>
      <c r="K83" s="178"/>
      <c r="L83" s="178"/>
      <c r="M83" s="178"/>
      <c r="N83" s="178"/>
    </row>
    <row r="84" spans="1:14" ht="42" customHeight="1" x14ac:dyDescent="0.3">
      <c r="A84" s="294"/>
      <c r="B84" s="305" t="s">
        <v>505</v>
      </c>
      <c r="C84" s="307" t="s">
        <v>401</v>
      </c>
      <c r="D84" s="41"/>
      <c r="E84" s="178"/>
      <c r="F84" s="178"/>
      <c r="G84" s="178"/>
      <c r="H84" s="178"/>
      <c r="I84" s="178"/>
      <c r="J84" s="178"/>
      <c r="K84" s="178"/>
      <c r="L84" s="178"/>
      <c r="M84" s="178"/>
      <c r="N84" s="178"/>
    </row>
    <row r="85" spans="1:14" ht="40.5" x14ac:dyDescent="0.3">
      <c r="A85" s="305" t="s">
        <v>481</v>
      </c>
      <c r="B85" s="304" t="s">
        <v>482</v>
      </c>
      <c r="C85" s="307" t="s">
        <v>401</v>
      </c>
      <c r="D85" s="41"/>
      <c r="E85" s="178"/>
      <c r="F85" s="178"/>
      <c r="G85" s="178"/>
      <c r="H85" s="178"/>
      <c r="I85" s="178"/>
      <c r="J85" s="178"/>
      <c r="K85" s="178"/>
      <c r="L85" s="178"/>
      <c r="M85" s="178"/>
      <c r="N85" s="178"/>
    </row>
    <row r="86" spans="1:14" x14ac:dyDescent="0.3">
      <c r="A86" s="356" t="s">
        <v>132</v>
      </c>
      <c r="B86" s="356"/>
      <c r="C86" s="356"/>
      <c r="D86" s="356"/>
      <c r="E86" s="178"/>
      <c r="F86" s="178"/>
      <c r="G86" s="178"/>
      <c r="H86" s="178"/>
      <c r="I86" s="178"/>
      <c r="J86" s="178"/>
      <c r="K86" s="178"/>
      <c r="L86" s="178"/>
      <c r="M86" s="178"/>
      <c r="N86" s="178"/>
    </row>
    <row r="87" spans="1:14" x14ac:dyDescent="0.3">
      <c r="A87" s="303" t="s">
        <v>441</v>
      </c>
      <c r="B87" s="304" t="s">
        <v>445</v>
      </c>
      <c r="C87" s="304" t="s">
        <v>506</v>
      </c>
      <c r="D87" s="46"/>
      <c r="E87" s="178"/>
      <c r="F87" s="178"/>
      <c r="G87" s="178"/>
      <c r="H87" s="178"/>
      <c r="I87" s="178"/>
      <c r="J87" s="178"/>
      <c r="K87" s="178"/>
      <c r="L87" s="178"/>
      <c r="M87" s="178"/>
      <c r="N87" s="178"/>
    </row>
    <row r="88" spans="1:14" x14ac:dyDescent="0.3">
      <c r="A88" s="455" t="s">
        <v>507</v>
      </c>
      <c r="B88" s="304" t="s">
        <v>508</v>
      </c>
      <c r="C88" s="304" t="s">
        <v>509</v>
      </c>
      <c r="D88" s="46"/>
      <c r="E88" s="178"/>
      <c r="F88" s="178"/>
      <c r="G88" s="178"/>
      <c r="H88" s="178"/>
      <c r="I88" s="178"/>
      <c r="J88" s="178"/>
      <c r="K88" s="178"/>
      <c r="L88" s="178"/>
      <c r="M88" s="178"/>
      <c r="N88" s="178"/>
    </row>
    <row r="89" spans="1:14" x14ac:dyDescent="0.3">
      <c r="A89" s="455"/>
      <c r="B89" s="304" t="s">
        <v>510</v>
      </c>
      <c r="C89" s="304" t="s">
        <v>509</v>
      </c>
      <c r="D89" s="46"/>
      <c r="E89" s="178"/>
      <c r="F89" s="178"/>
      <c r="G89" s="178"/>
      <c r="H89" s="178"/>
      <c r="I89" s="178"/>
      <c r="J89" s="178"/>
      <c r="K89" s="178"/>
      <c r="L89" s="178"/>
      <c r="M89" s="178"/>
      <c r="N89" s="178"/>
    </row>
    <row r="90" spans="1:14" x14ac:dyDescent="0.3">
      <c r="A90" s="455"/>
      <c r="B90" s="304" t="s">
        <v>511</v>
      </c>
      <c r="C90" s="304" t="s">
        <v>509</v>
      </c>
      <c r="D90" s="46"/>
      <c r="E90" s="178"/>
      <c r="F90" s="178"/>
      <c r="G90" s="178"/>
      <c r="H90" s="178"/>
      <c r="I90" s="178"/>
      <c r="J90" s="178"/>
      <c r="K90" s="178"/>
      <c r="L90" s="178"/>
      <c r="M90" s="178"/>
      <c r="N90" s="178"/>
    </row>
    <row r="91" spans="1:14" ht="40.5" x14ac:dyDescent="0.3">
      <c r="A91" s="455"/>
      <c r="B91" s="305" t="s">
        <v>512</v>
      </c>
      <c r="C91" s="304" t="s">
        <v>509</v>
      </c>
      <c r="D91" s="41"/>
      <c r="E91" s="178"/>
      <c r="F91" s="178"/>
      <c r="G91" s="178"/>
      <c r="H91" s="178"/>
      <c r="I91" s="178"/>
      <c r="J91" s="178"/>
      <c r="K91" s="178"/>
      <c r="L91" s="178"/>
      <c r="M91" s="178"/>
      <c r="N91" s="178"/>
    </row>
    <row r="92" spans="1:14" x14ac:dyDescent="0.3">
      <c r="A92" s="455"/>
      <c r="B92" s="304" t="s">
        <v>513</v>
      </c>
      <c r="C92" s="304" t="s">
        <v>509</v>
      </c>
      <c r="D92" s="46"/>
      <c r="E92" s="178"/>
      <c r="F92" s="178"/>
      <c r="G92" s="178"/>
      <c r="H92" s="178"/>
      <c r="I92" s="178"/>
      <c r="J92" s="178"/>
      <c r="K92" s="178"/>
      <c r="L92" s="178"/>
      <c r="M92" s="178"/>
      <c r="N92" s="178"/>
    </row>
    <row r="93" spans="1:14" x14ac:dyDescent="0.3">
      <c r="A93" s="455"/>
      <c r="B93" s="304" t="s">
        <v>514</v>
      </c>
      <c r="C93" s="304" t="s">
        <v>509</v>
      </c>
      <c r="D93" s="46"/>
      <c r="E93" s="178"/>
      <c r="F93" s="178"/>
      <c r="G93" s="178"/>
      <c r="H93" s="178"/>
      <c r="I93" s="178"/>
      <c r="J93" s="178"/>
      <c r="K93" s="178"/>
      <c r="L93" s="178"/>
      <c r="M93" s="178"/>
      <c r="N93" s="178"/>
    </row>
    <row r="94" spans="1:14" ht="41.25" customHeight="1" x14ac:dyDescent="0.3">
      <c r="A94" s="455"/>
      <c r="B94" s="305" t="s">
        <v>515</v>
      </c>
      <c r="C94" s="304" t="s">
        <v>509</v>
      </c>
      <c r="D94" s="41"/>
      <c r="E94" s="178"/>
      <c r="F94" s="178"/>
      <c r="G94" s="178"/>
      <c r="H94" s="178"/>
      <c r="I94" s="178"/>
      <c r="J94" s="178"/>
      <c r="K94" s="178"/>
      <c r="L94" s="178"/>
      <c r="M94" s="178"/>
      <c r="N94" s="178"/>
    </row>
    <row r="95" spans="1:14" ht="40.5" x14ac:dyDescent="0.3">
      <c r="A95" s="455"/>
      <c r="B95" s="304" t="s">
        <v>516</v>
      </c>
      <c r="C95" s="307" t="s">
        <v>517</v>
      </c>
      <c r="D95" s="46" t="s">
        <v>518</v>
      </c>
      <c r="E95" s="178"/>
      <c r="F95" s="178"/>
      <c r="G95" s="178"/>
      <c r="H95" s="178"/>
      <c r="I95" s="178"/>
      <c r="J95" s="178"/>
      <c r="K95" s="178"/>
      <c r="L95" s="178"/>
      <c r="M95" s="178"/>
      <c r="N95" s="178"/>
    </row>
    <row r="96" spans="1:14" ht="40.5" x14ac:dyDescent="0.3">
      <c r="A96" s="455"/>
      <c r="B96" s="304" t="s">
        <v>519</v>
      </c>
      <c r="C96" s="307" t="s">
        <v>517</v>
      </c>
      <c r="D96" s="41"/>
      <c r="E96" s="178"/>
      <c r="F96" s="178"/>
      <c r="G96" s="178"/>
      <c r="H96" s="178"/>
      <c r="I96" s="178"/>
      <c r="J96" s="178"/>
      <c r="K96" s="178"/>
      <c r="L96" s="178"/>
      <c r="M96" s="178"/>
      <c r="N96" s="178"/>
    </row>
    <row r="97" spans="1:14" x14ac:dyDescent="0.3">
      <c r="A97" s="356" t="s">
        <v>520</v>
      </c>
      <c r="B97" s="356"/>
      <c r="C97" s="356"/>
      <c r="D97" s="356"/>
      <c r="E97" s="178"/>
      <c r="F97" s="178"/>
      <c r="G97" s="178"/>
      <c r="H97" s="178"/>
      <c r="I97" s="178"/>
      <c r="J97" s="178"/>
      <c r="K97" s="178"/>
      <c r="L97" s="178"/>
      <c r="M97" s="178"/>
      <c r="N97" s="178"/>
    </row>
    <row r="98" spans="1:14" x14ac:dyDescent="0.3">
      <c r="A98" s="303" t="s">
        <v>441</v>
      </c>
      <c r="B98" s="304" t="s">
        <v>445</v>
      </c>
      <c r="C98" s="304" t="s">
        <v>521</v>
      </c>
      <c r="D98" s="46"/>
      <c r="E98" s="178"/>
      <c r="F98" s="178"/>
      <c r="G98" s="178"/>
      <c r="H98" s="178"/>
      <c r="I98" s="178"/>
      <c r="J98" s="178"/>
      <c r="K98" s="178"/>
      <c r="L98" s="178"/>
      <c r="M98" s="178"/>
      <c r="N98" s="178"/>
    </row>
    <row r="99" spans="1:14" x14ac:dyDescent="0.3">
      <c r="A99" s="452" t="s">
        <v>522</v>
      </c>
      <c r="B99" s="304" t="s">
        <v>523</v>
      </c>
      <c r="C99" s="307" t="s">
        <v>524</v>
      </c>
      <c r="D99" s="46" t="s">
        <v>518</v>
      </c>
      <c r="E99" s="178"/>
      <c r="F99" s="178"/>
      <c r="G99" s="178"/>
      <c r="H99" s="178"/>
      <c r="I99" s="178"/>
      <c r="J99" s="178"/>
      <c r="K99" s="178"/>
      <c r="L99" s="178"/>
      <c r="M99" s="178"/>
      <c r="N99" s="178"/>
    </row>
    <row r="100" spans="1:14" ht="21.75" customHeight="1" x14ac:dyDescent="0.3">
      <c r="A100" s="452"/>
      <c r="B100" s="304" t="s">
        <v>525</v>
      </c>
      <c r="C100" s="307" t="s">
        <v>524</v>
      </c>
      <c r="D100" s="46"/>
      <c r="E100" s="178"/>
      <c r="F100" s="178"/>
      <c r="G100" s="178"/>
      <c r="H100" s="178"/>
      <c r="I100" s="178"/>
      <c r="J100" s="178"/>
      <c r="K100" s="178"/>
      <c r="L100" s="178"/>
      <c r="M100" s="178"/>
      <c r="N100" s="178"/>
    </row>
    <row r="101" spans="1:14" ht="21.75" customHeight="1" x14ac:dyDescent="0.3">
      <c r="A101" s="452" t="s">
        <v>526</v>
      </c>
      <c r="B101" s="304" t="s">
        <v>527</v>
      </c>
      <c r="C101" s="307" t="s">
        <v>524</v>
      </c>
      <c r="D101" s="46" t="s">
        <v>518</v>
      </c>
      <c r="E101" s="178"/>
      <c r="F101" s="178"/>
      <c r="G101" s="178"/>
      <c r="H101" s="178"/>
      <c r="I101" s="178"/>
      <c r="J101" s="178"/>
      <c r="K101" s="178"/>
      <c r="L101" s="178"/>
      <c r="M101" s="178"/>
      <c r="N101" s="178"/>
    </row>
    <row r="102" spans="1:14" ht="21.75" customHeight="1" x14ac:dyDescent="0.3">
      <c r="A102" s="452"/>
      <c r="B102" s="304" t="s">
        <v>528</v>
      </c>
      <c r="C102" s="307" t="s">
        <v>524</v>
      </c>
      <c r="D102" s="46" t="s">
        <v>518</v>
      </c>
      <c r="E102" s="178"/>
      <c r="F102" s="178"/>
      <c r="G102" s="178"/>
      <c r="H102" s="178"/>
      <c r="I102" s="178"/>
      <c r="J102" s="178"/>
      <c r="K102" s="178"/>
      <c r="L102" s="178"/>
      <c r="M102" s="178"/>
      <c r="N102" s="178"/>
    </row>
    <row r="103" spans="1:14" ht="21.75" customHeight="1" x14ac:dyDescent="0.3">
      <c r="A103" s="452"/>
      <c r="B103" s="304" t="s">
        <v>529</v>
      </c>
      <c r="C103" s="307" t="s">
        <v>524</v>
      </c>
      <c r="D103" s="46" t="s">
        <v>518</v>
      </c>
      <c r="E103" s="178"/>
      <c r="F103" s="178"/>
      <c r="G103" s="178"/>
      <c r="H103" s="178"/>
      <c r="I103" s="178"/>
      <c r="J103" s="178"/>
      <c r="K103" s="178"/>
      <c r="L103" s="178"/>
      <c r="M103" s="178"/>
      <c r="N103" s="178"/>
    </row>
    <row r="104" spans="1:14" ht="21.75" customHeight="1" x14ac:dyDescent="0.3">
      <c r="A104" s="452"/>
      <c r="B104" s="304" t="s">
        <v>530</v>
      </c>
      <c r="C104" s="307" t="s">
        <v>524</v>
      </c>
      <c r="D104" s="46"/>
      <c r="E104" s="178"/>
      <c r="F104" s="178"/>
      <c r="G104" s="178"/>
      <c r="H104" s="178"/>
      <c r="I104" s="178"/>
      <c r="J104" s="178"/>
      <c r="K104" s="178"/>
      <c r="L104" s="178"/>
      <c r="M104" s="178"/>
      <c r="N104" s="178"/>
    </row>
    <row r="105" spans="1:14" x14ac:dyDescent="0.3">
      <c r="A105" s="356" t="s">
        <v>531</v>
      </c>
      <c r="B105" s="356"/>
      <c r="C105" s="356"/>
      <c r="D105" s="356"/>
      <c r="E105" s="178"/>
      <c r="F105" s="178"/>
      <c r="G105" s="178"/>
      <c r="H105" s="178"/>
      <c r="I105" s="178"/>
      <c r="J105" s="178"/>
      <c r="K105" s="178"/>
      <c r="L105" s="178"/>
      <c r="M105" s="178"/>
      <c r="N105" s="178"/>
    </row>
    <row r="106" spans="1:14" x14ac:dyDescent="0.3">
      <c r="A106" s="303" t="s">
        <v>441</v>
      </c>
      <c r="B106" s="304" t="s">
        <v>445</v>
      </c>
      <c r="C106" s="304" t="s">
        <v>532</v>
      </c>
      <c r="D106" s="46"/>
      <c r="E106" s="178"/>
      <c r="F106" s="178"/>
      <c r="G106" s="178"/>
      <c r="H106" s="178"/>
      <c r="I106" s="178"/>
      <c r="J106" s="178"/>
      <c r="K106" s="178"/>
      <c r="L106" s="178"/>
      <c r="M106" s="178"/>
      <c r="N106" s="178"/>
    </row>
    <row r="107" spans="1:14" x14ac:dyDescent="0.3">
      <c r="A107" s="452" t="s">
        <v>533</v>
      </c>
      <c r="B107" s="304" t="s">
        <v>534</v>
      </c>
      <c r="C107" s="304" t="s">
        <v>535</v>
      </c>
      <c r="D107" s="46"/>
      <c r="E107" s="178"/>
      <c r="F107" s="178"/>
      <c r="G107" s="178"/>
      <c r="H107" s="178"/>
      <c r="I107" s="178"/>
      <c r="J107" s="178"/>
      <c r="K107" s="178"/>
      <c r="L107" s="178"/>
      <c r="M107" s="178"/>
      <c r="N107" s="178"/>
    </row>
    <row r="108" spans="1:14" x14ac:dyDescent="0.3">
      <c r="A108" s="452"/>
      <c r="B108" s="304" t="s">
        <v>536</v>
      </c>
      <c r="C108" s="307" t="s">
        <v>537</v>
      </c>
      <c r="D108" s="46" t="s">
        <v>518</v>
      </c>
      <c r="E108" s="178"/>
      <c r="F108" s="178"/>
      <c r="G108" s="178"/>
      <c r="H108" s="178"/>
      <c r="I108" s="178"/>
      <c r="J108" s="178"/>
      <c r="K108" s="178"/>
      <c r="L108" s="178"/>
      <c r="M108" s="178"/>
      <c r="N108" s="178"/>
    </row>
    <row r="109" spans="1:14" ht="21.75" customHeight="1" x14ac:dyDescent="0.3">
      <c r="A109" s="452"/>
      <c r="B109" s="304" t="s">
        <v>538</v>
      </c>
      <c r="C109" s="307" t="s">
        <v>537</v>
      </c>
      <c r="D109" s="46" t="s">
        <v>518</v>
      </c>
      <c r="E109" s="178"/>
      <c r="F109" s="178"/>
      <c r="G109" s="178"/>
      <c r="H109" s="178"/>
      <c r="I109" s="178"/>
      <c r="J109" s="178"/>
      <c r="K109" s="178"/>
      <c r="L109" s="178"/>
      <c r="M109" s="178"/>
      <c r="N109" s="178"/>
    </row>
    <row r="110" spans="1:14" ht="21.75" customHeight="1" x14ac:dyDescent="0.3">
      <c r="A110" s="452"/>
      <c r="B110" s="304" t="s">
        <v>539</v>
      </c>
      <c r="C110" s="307" t="s">
        <v>537</v>
      </c>
      <c r="D110" s="46" t="s">
        <v>518</v>
      </c>
      <c r="E110" s="178"/>
      <c r="F110" s="178"/>
      <c r="G110" s="178"/>
      <c r="H110" s="178"/>
      <c r="I110" s="178"/>
      <c r="J110" s="178"/>
      <c r="K110" s="178"/>
      <c r="L110" s="178"/>
      <c r="M110" s="178"/>
      <c r="N110" s="178"/>
    </row>
    <row r="111" spans="1:14" x14ac:dyDescent="0.3">
      <c r="A111" s="356" t="s">
        <v>540</v>
      </c>
      <c r="B111" s="356"/>
      <c r="C111" s="356"/>
      <c r="D111" s="356"/>
      <c r="E111" s="178"/>
      <c r="F111" s="178"/>
      <c r="G111" s="178"/>
      <c r="H111" s="178"/>
      <c r="I111" s="178"/>
      <c r="J111" s="178"/>
      <c r="K111" s="178"/>
      <c r="L111" s="178"/>
      <c r="M111" s="178"/>
      <c r="N111" s="178"/>
    </row>
    <row r="112" spans="1:14" x14ac:dyDescent="0.3">
      <c r="A112" s="303" t="s">
        <v>441</v>
      </c>
      <c r="B112" s="304" t="s">
        <v>445</v>
      </c>
      <c r="C112" s="304" t="s">
        <v>541</v>
      </c>
      <c r="D112" s="46"/>
      <c r="E112" s="178"/>
      <c r="F112" s="178"/>
      <c r="G112" s="178"/>
      <c r="H112" s="178"/>
      <c r="I112" s="178"/>
      <c r="J112" s="178"/>
      <c r="K112" s="178"/>
      <c r="L112" s="178"/>
      <c r="M112" s="178"/>
      <c r="N112" s="178"/>
    </row>
    <row r="113" spans="1:14" x14ac:dyDescent="0.3">
      <c r="A113" s="452" t="s">
        <v>542</v>
      </c>
      <c r="B113" s="304" t="s">
        <v>543</v>
      </c>
      <c r="C113" s="304" t="s">
        <v>544</v>
      </c>
      <c r="D113" s="46"/>
      <c r="E113" s="178"/>
      <c r="F113" s="178"/>
      <c r="G113" s="178"/>
      <c r="H113" s="178"/>
      <c r="I113" s="178"/>
      <c r="J113" s="178"/>
      <c r="K113" s="178"/>
      <c r="L113" s="178"/>
      <c r="M113" s="178"/>
      <c r="N113" s="178"/>
    </row>
    <row r="114" spans="1:14" x14ac:dyDescent="0.3">
      <c r="A114" s="452"/>
      <c r="B114" s="304" t="s">
        <v>545</v>
      </c>
      <c r="C114" s="304" t="s">
        <v>544</v>
      </c>
      <c r="D114" s="46"/>
      <c r="E114" s="178"/>
      <c r="F114" s="178"/>
      <c r="G114" s="178"/>
      <c r="H114" s="178"/>
      <c r="I114" s="178"/>
      <c r="J114" s="178"/>
      <c r="K114" s="178"/>
      <c r="L114" s="178"/>
      <c r="M114" s="178"/>
      <c r="N114" s="178"/>
    </row>
    <row r="115" spans="1:14" x14ac:dyDescent="0.3">
      <c r="A115" s="452"/>
      <c r="B115" s="304" t="s">
        <v>546</v>
      </c>
      <c r="C115" s="307" t="s">
        <v>547</v>
      </c>
      <c r="D115" s="41"/>
      <c r="E115" s="178"/>
      <c r="F115" s="178"/>
      <c r="G115" s="178"/>
      <c r="H115" s="178"/>
      <c r="I115" s="178"/>
      <c r="J115" s="178"/>
      <c r="K115" s="178"/>
      <c r="L115" s="178"/>
      <c r="M115" s="178"/>
      <c r="N115" s="178"/>
    </row>
    <row r="116" spans="1:14" x14ac:dyDescent="0.3">
      <c r="A116" s="452"/>
      <c r="B116" s="304" t="s">
        <v>548</v>
      </c>
      <c r="C116" s="307" t="s">
        <v>547</v>
      </c>
      <c r="D116" s="41"/>
      <c r="E116" s="178"/>
      <c r="F116" s="178"/>
      <c r="G116" s="178"/>
      <c r="H116" s="178"/>
      <c r="I116" s="178"/>
      <c r="J116" s="178"/>
      <c r="K116" s="178"/>
      <c r="L116" s="178"/>
      <c r="M116" s="178"/>
      <c r="N116" s="178"/>
    </row>
    <row r="117" spans="1:14" x14ac:dyDescent="0.3">
      <c r="A117" s="452"/>
      <c r="B117" s="304" t="s">
        <v>549</v>
      </c>
      <c r="C117" s="307" t="s">
        <v>547</v>
      </c>
      <c r="D117" s="46" t="s">
        <v>518</v>
      </c>
      <c r="E117" s="178"/>
      <c r="F117" s="178"/>
      <c r="G117" s="178"/>
      <c r="H117" s="178"/>
      <c r="I117" s="178"/>
      <c r="J117" s="178"/>
      <c r="K117" s="178"/>
      <c r="L117" s="178"/>
      <c r="M117" s="178"/>
      <c r="N117" s="178"/>
    </row>
    <row r="118" spans="1:14" x14ac:dyDescent="0.3">
      <c r="A118" s="231"/>
      <c r="B118" s="235"/>
      <c r="C118" s="231"/>
      <c r="D118" s="178"/>
      <c r="E118" s="178"/>
      <c r="F118" s="178"/>
      <c r="G118" s="178"/>
      <c r="H118" s="178"/>
      <c r="I118" s="178"/>
      <c r="J118" s="178"/>
      <c r="K118" s="178"/>
      <c r="L118" s="178"/>
      <c r="M118" s="178"/>
      <c r="N118" s="178"/>
    </row>
    <row r="119" spans="1:14" x14ac:dyDescent="0.3">
      <c r="A119" s="231"/>
      <c r="B119" s="235"/>
      <c r="C119" s="231"/>
      <c r="D119" s="178"/>
      <c r="E119" s="178"/>
      <c r="F119" s="178"/>
      <c r="G119" s="178"/>
      <c r="H119" s="178"/>
      <c r="I119" s="178"/>
      <c r="J119" s="178"/>
      <c r="K119" s="178"/>
      <c r="L119" s="178"/>
      <c r="M119" s="178"/>
      <c r="N119" s="178"/>
    </row>
    <row r="120" spans="1:14" x14ac:dyDescent="0.3">
      <c r="A120" s="231"/>
      <c r="B120" s="235"/>
      <c r="C120" s="231"/>
      <c r="D120" s="178"/>
      <c r="E120" s="178"/>
      <c r="F120" s="178"/>
      <c r="G120" s="178"/>
      <c r="H120" s="178"/>
      <c r="I120" s="178"/>
      <c r="J120" s="178"/>
      <c r="K120" s="178"/>
      <c r="L120" s="178"/>
      <c r="M120" s="178"/>
      <c r="N120" s="178"/>
    </row>
    <row r="121" spans="1:14" x14ac:dyDescent="0.3">
      <c r="A121" s="231"/>
      <c r="B121" s="235"/>
      <c r="C121" s="231"/>
      <c r="D121" s="178"/>
      <c r="E121" s="178"/>
      <c r="F121" s="178"/>
      <c r="G121" s="178"/>
      <c r="H121" s="178"/>
      <c r="I121" s="178"/>
      <c r="J121" s="178"/>
      <c r="K121" s="178"/>
      <c r="L121" s="178"/>
      <c r="M121" s="178"/>
      <c r="N121" s="178"/>
    </row>
    <row r="122" spans="1:14" x14ac:dyDescent="0.3">
      <c r="A122" s="231"/>
      <c r="B122" s="235"/>
      <c r="C122" s="231"/>
      <c r="D122" s="178"/>
      <c r="E122" s="178"/>
      <c r="F122" s="178"/>
      <c r="G122" s="178"/>
      <c r="H122" s="178"/>
      <c r="I122" s="178"/>
      <c r="J122" s="178"/>
      <c r="K122" s="178"/>
      <c r="L122" s="178"/>
      <c r="M122" s="178"/>
      <c r="N122" s="178"/>
    </row>
    <row r="123" spans="1:14" x14ac:dyDescent="0.3">
      <c r="A123" s="231"/>
      <c r="B123" s="235"/>
      <c r="C123" s="231"/>
      <c r="D123" s="178"/>
      <c r="E123" s="178"/>
      <c r="F123" s="178"/>
      <c r="G123" s="178"/>
      <c r="H123" s="178"/>
      <c r="I123" s="178"/>
      <c r="J123" s="178"/>
      <c r="K123" s="178"/>
      <c r="L123" s="178"/>
      <c r="M123" s="178"/>
      <c r="N123" s="178"/>
    </row>
    <row r="124" spans="1:14" x14ac:dyDescent="0.3">
      <c r="A124" s="231"/>
      <c r="B124" s="235"/>
      <c r="C124" s="231"/>
      <c r="D124" s="178"/>
      <c r="E124" s="178"/>
      <c r="F124" s="178"/>
      <c r="G124" s="178"/>
      <c r="H124" s="178"/>
      <c r="I124" s="178"/>
      <c r="J124" s="178"/>
      <c r="K124" s="178"/>
      <c r="L124" s="178"/>
      <c r="M124" s="178"/>
      <c r="N124" s="178"/>
    </row>
    <row r="125" spans="1:14" x14ac:dyDescent="0.3">
      <c r="A125" s="231"/>
      <c r="B125" s="235"/>
      <c r="C125" s="231"/>
      <c r="D125" s="178"/>
      <c r="E125" s="178"/>
      <c r="F125" s="178"/>
      <c r="G125" s="178"/>
      <c r="H125" s="178"/>
      <c r="I125" s="178"/>
      <c r="J125" s="178"/>
      <c r="K125" s="178"/>
      <c r="L125" s="178"/>
      <c r="M125" s="178"/>
      <c r="N125" s="178"/>
    </row>
    <row r="126" spans="1:14" x14ac:dyDescent="0.3">
      <c r="A126" s="231"/>
      <c r="B126" s="235"/>
      <c r="C126" s="231"/>
      <c r="D126" s="178"/>
      <c r="E126" s="178"/>
      <c r="F126" s="178"/>
      <c r="G126" s="178"/>
      <c r="H126" s="178"/>
      <c r="I126" s="178"/>
      <c r="J126" s="178"/>
      <c r="K126" s="178"/>
      <c r="L126" s="178"/>
      <c r="M126" s="178"/>
      <c r="N126" s="178"/>
    </row>
    <row r="127" spans="1:14" x14ac:dyDescent="0.3">
      <c r="A127" s="231"/>
      <c r="B127" s="235"/>
      <c r="C127" s="231"/>
      <c r="D127" s="178"/>
      <c r="E127" s="178"/>
      <c r="F127" s="178"/>
      <c r="G127" s="178"/>
      <c r="H127" s="178"/>
      <c r="I127" s="178"/>
      <c r="J127" s="178"/>
      <c r="K127" s="178"/>
      <c r="L127" s="178"/>
      <c r="M127" s="178"/>
      <c r="N127" s="178"/>
    </row>
    <row r="128" spans="1:14" x14ac:dyDescent="0.3">
      <c r="A128" s="231"/>
      <c r="B128" s="235"/>
      <c r="C128" s="231"/>
      <c r="D128" s="178"/>
      <c r="E128" s="178"/>
      <c r="F128" s="178"/>
      <c r="G128" s="178"/>
      <c r="H128" s="178"/>
      <c r="I128" s="178"/>
      <c r="J128" s="178"/>
      <c r="K128" s="178"/>
      <c r="L128" s="178"/>
      <c r="M128" s="178"/>
      <c r="N128" s="178"/>
    </row>
    <row r="129" spans="1:14" x14ac:dyDescent="0.3">
      <c r="A129" s="231"/>
      <c r="B129" s="235"/>
      <c r="C129" s="231"/>
      <c r="D129" s="178"/>
      <c r="E129" s="178"/>
      <c r="F129" s="178"/>
      <c r="G129" s="178"/>
      <c r="H129" s="178"/>
      <c r="I129" s="178"/>
      <c r="J129" s="178"/>
      <c r="K129" s="178"/>
      <c r="L129" s="178"/>
      <c r="M129" s="178"/>
      <c r="N129" s="178"/>
    </row>
    <row r="130" spans="1:14" x14ac:dyDescent="0.3">
      <c r="A130" s="231"/>
      <c r="B130" s="235"/>
      <c r="C130" s="231"/>
      <c r="D130" s="178"/>
      <c r="E130" s="178"/>
      <c r="F130" s="178"/>
      <c r="G130" s="178"/>
      <c r="H130" s="178"/>
      <c r="I130" s="178"/>
      <c r="J130" s="178"/>
      <c r="K130" s="178"/>
      <c r="L130" s="178"/>
      <c r="M130" s="178"/>
      <c r="N130" s="178"/>
    </row>
    <row r="164" spans="1:1" x14ac:dyDescent="0.3">
      <c r="A164" s="233"/>
    </row>
    <row r="165" spans="1:1" x14ac:dyDescent="0.3">
      <c r="A165" s="233"/>
    </row>
    <row r="166" spans="1:1" x14ac:dyDescent="0.3">
      <c r="A166" s="233"/>
    </row>
    <row r="167" spans="1:1" x14ac:dyDescent="0.3">
      <c r="A167" s="233"/>
    </row>
    <row r="168" spans="1:1" x14ac:dyDescent="0.3">
      <c r="A168" s="233"/>
    </row>
    <row r="169" spans="1:1" x14ac:dyDescent="0.3">
      <c r="A169" s="233"/>
    </row>
    <row r="170" spans="1:1" x14ac:dyDescent="0.3">
      <c r="A170" s="233"/>
    </row>
    <row r="171" spans="1:1" x14ac:dyDescent="0.3">
      <c r="A171" s="233"/>
    </row>
    <row r="172" spans="1:1" x14ac:dyDescent="0.3">
      <c r="A172" s="233"/>
    </row>
    <row r="173" spans="1:1" x14ac:dyDescent="0.3">
      <c r="A173" s="233"/>
    </row>
    <row r="174" spans="1:1" x14ac:dyDescent="0.3">
      <c r="A174" s="233"/>
    </row>
    <row r="175" spans="1:1" x14ac:dyDescent="0.3">
      <c r="A175" s="233"/>
    </row>
    <row r="176" spans="1:1" x14ac:dyDescent="0.3">
      <c r="A176" s="233"/>
    </row>
    <row r="177" spans="1:1" x14ac:dyDescent="0.3">
      <c r="A177" s="233"/>
    </row>
    <row r="178" spans="1:1" x14ac:dyDescent="0.3">
      <c r="A178" s="233"/>
    </row>
    <row r="179" spans="1:1" x14ac:dyDescent="0.3">
      <c r="A179" s="233"/>
    </row>
    <row r="180" spans="1:1" x14ac:dyDescent="0.3">
      <c r="A180" s="233"/>
    </row>
    <row r="181" spans="1:1" x14ac:dyDescent="0.3">
      <c r="A181" s="233"/>
    </row>
    <row r="182" spans="1:1" x14ac:dyDescent="0.3">
      <c r="A182" s="233"/>
    </row>
    <row r="183" spans="1:1" x14ac:dyDescent="0.3">
      <c r="A183" s="233"/>
    </row>
    <row r="184" spans="1:1" x14ac:dyDescent="0.3">
      <c r="A184" s="233"/>
    </row>
    <row r="185" spans="1:1" x14ac:dyDescent="0.3">
      <c r="A185" s="233"/>
    </row>
    <row r="186" spans="1:1" x14ac:dyDescent="0.3">
      <c r="A186" s="233"/>
    </row>
    <row r="187" spans="1:1" x14ac:dyDescent="0.3">
      <c r="A187" s="233"/>
    </row>
    <row r="188" spans="1:1" x14ac:dyDescent="0.3">
      <c r="A188" s="233"/>
    </row>
    <row r="189" spans="1:1" x14ac:dyDescent="0.3">
      <c r="A189" s="233"/>
    </row>
    <row r="190" spans="1:1" x14ac:dyDescent="0.3">
      <c r="A190" s="233"/>
    </row>
    <row r="191" spans="1:1" x14ac:dyDescent="0.3">
      <c r="A191" s="233"/>
    </row>
    <row r="192" spans="1:1" x14ac:dyDescent="0.3">
      <c r="A192" s="233"/>
    </row>
    <row r="193" spans="1:1" x14ac:dyDescent="0.3">
      <c r="A193" s="233"/>
    </row>
    <row r="194" spans="1:1" x14ac:dyDescent="0.3">
      <c r="A194" s="233"/>
    </row>
    <row r="195" spans="1:1" x14ac:dyDescent="0.3">
      <c r="A195" s="233"/>
    </row>
    <row r="196" spans="1:1" x14ac:dyDescent="0.3">
      <c r="A196" s="233"/>
    </row>
    <row r="197" spans="1:1" x14ac:dyDescent="0.3">
      <c r="A197" s="233"/>
    </row>
    <row r="198" spans="1:1" x14ac:dyDescent="0.3">
      <c r="A198" s="233"/>
    </row>
    <row r="199" spans="1:1" x14ac:dyDescent="0.3">
      <c r="A199" s="233"/>
    </row>
    <row r="200" spans="1:1" x14ac:dyDescent="0.3">
      <c r="A200" s="233"/>
    </row>
    <row r="201" spans="1:1" x14ac:dyDescent="0.3">
      <c r="A201" s="233"/>
    </row>
    <row r="202" spans="1:1" x14ac:dyDescent="0.3">
      <c r="A202" s="233"/>
    </row>
    <row r="203" spans="1:1" x14ac:dyDescent="0.3">
      <c r="A203" s="233"/>
    </row>
    <row r="204" spans="1:1" x14ac:dyDescent="0.3">
      <c r="A204" s="233"/>
    </row>
    <row r="205" spans="1:1" x14ac:dyDescent="0.3">
      <c r="A205" s="233"/>
    </row>
    <row r="206" spans="1:1" x14ac:dyDescent="0.3">
      <c r="A206" s="233"/>
    </row>
    <row r="207" spans="1:1" x14ac:dyDescent="0.3">
      <c r="A207" s="233"/>
    </row>
    <row r="208" spans="1:1" x14ac:dyDescent="0.3">
      <c r="A208" s="233"/>
    </row>
    <row r="209" spans="1:1" x14ac:dyDescent="0.3">
      <c r="A209" s="233"/>
    </row>
    <row r="210" spans="1:1" x14ac:dyDescent="0.3">
      <c r="A210" s="233"/>
    </row>
    <row r="211" spans="1:1" x14ac:dyDescent="0.3">
      <c r="A211" s="233"/>
    </row>
    <row r="212" spans="1:1" x14ac:dyDescent="0.3">
      <c r="A212" s="233"/>
    </row>
    <row r="213" spans="1:1" x14ac:dyDescent="0.3">
      <c r="A213" s="233"/>
    </row>
    <row r="214" spans="1:1" x14ac:dyDescent="0.3">
      <c r="A214" s="233"/>
    </row>
    <row r="215" spans="1:1" x14ac:dyDescent="0.3">
      <c r="A215" s="233"/>
    </row>
    <row r="216" spans="1:1" x14ac:dyDescent="0.3">
      <c r="A216" s="233"/>
    </row>
    <row r="217" spans="1:1" x14ac:dyDescent="0.3">
      <c r="A217" s="233"/>
    </row>
    <row r="218" spans="1:1" x14ac:dyDescent="0.3">
      <c r="A218" s="233"/>
    </row>
    <row r="219" spans="1:1" x14ac:dyDescent="0.3">
      <c r="A219" s="233"/>
    </row>
    <row r="220" spans="1:1" x14ac:dyDescent="0.3">
      <c r="A220" s="233"/>
    </row>
    <row r="221" spans="1:1" x14ac:dyDescent="0.3">
      <c r="A221" s="233"/>
    </row>
    <row r="222" spans="1:1" x14ac:dyDescent="0.3">
      <c r="A222" s="233"/>
    </row>
    <row r="223" spans="1:1" x14ac:dyDescent="0.3">
      <c r="A223" s="233"/>
    </row>
    <row r="224" spans="1:1" x14ac:dyDescent="0.3">
      <c r="A224" s="233"/>
    </row>
    <row r="225" spans="1:1" x14ac:dyDescent="0.3">
      <c r="A225" s="233"/>
    </row>
    <row r="226" spans="1:1" x14ac:dyDescent="0.3">
      <c r="A226" s="233"/>
    </row>
    <row r="227" spans="1:1" x14ac:dyDescent="0.3">
      <c r="A227" s="233"/>
    </row>
    <row r="228" spans="1:1" x14ac:dyDescent="0.3">
      <c r="A228" s="233"/>
    </row>
    <row r="229" spans="1:1" x14ac:dyDescent="0.3">
      <c r="A229" s="233"/>
    </row>
    <row r="230" spans="1:1" x14ac:dyDescent="0.3">
      <c r="A230" s="233"/>
    </row>
    <row r="231" spans="1:1" x14ac:dyDescent="0.3">
      <c r="A231" s="233"/>
    </row>
    <row r="232" spans="1:1" x14ac:dyDescent="0.3">
      <c r="A232" s="233"/>
    </row>
    <row r="233" spans="1:1" x14ac:dyDescent="0.3">
      <c r="A233" s="233"/>
    </row>
    <row r="234" spans="1:1" x14ac:dyDescent="0.3">
      <c r="A234" s="233"/>
    </row>
    <row r="235" spans="1:1" x14ac:dyDescent="0.3">
      <c r="A235" s="233"/>
    </row>
    <row r="236" spans="1:1" x14ac:dyDescent="0.3">
      <c r="A236" s="233"/>
    </row>
    <row r="237" spans="1:1" x14ac:dyDescent="0.3">
      <c r="A237" s="233"/>
    </row>
    <row r="238" spans="1:1" x14ac:dyDescent="0.3">
      <c r="A238" s="233"/>
    </row>
    <row r="239" spans="1:1" x14ac:dyDescent="0.3">
      <c r="A239" s="233"/>
    </row>
    <row r="240" spans="1:1" x14ac:dyDescent="0.3">
      <c r="A240" s="233"/>
    </row>
    <row r="241" spans="1:1" x14ac:dyDescent="0.3">
      <c r="A241" s="233"/>
    </row>
    <row r="242" spans="1:1" x14ac:dyDescent="0.3">
      <c r="A242" s="233"/>
    </row>
    <row r="243" spans="1:1" x14ac:dyDescent="0.3">
      <c r="A243" s="233"/>
    </row>
    <row r="244" spans="1:1" x14ac:dyDescent="0.3">
      <c r="A244" s="233"/>
    </row>
    <row r="245" spans="1:1" x14ac:dyDescent="0.3">
      <c r="A245" s="233"/>
    </row>
    <row r="246" spans="1:1" x14ac:dyDescent="0.3">
      <c r="A246" s="233"/>
    </row>
    <row r="247" spans="1:1" x14ac:dyDescent="0.3">
      <c r="A247" s="233"/>
    </row>
    <row r="248" spans="1:1" x14ac:dyDescent="0.3">
      <c r="A248" s="233"/>
    </row>
    <row r="249" spans="1:1" x14ac:dyDescent="0.3">
      <c r="A249" s="233"/>
    </row>
    <row r="250" spans="1:1" x14ac:dyDescent="0.3">
      <c r="A250" s="233"/>
    </row>
    <row r="251" spans="1:1" x14ac:dyDescent="0.3">
      <c r="A251" s="233"/>
    </row>
    <row r="252" spans="1:1" x14ac:dyDescent="0.3">
      <c r="A252" s="233"/>
    </row>
    <row r="253" spans="1:1" x14ac:dyDescent="0.3">
      <c r="A253" s="233"/>
    </row>
    <row r="254" spans="1:1" x14ac:dyDescent="0.3">
      <c r="A254" s="233"/>
    </row>
    <row r="255" spans="1:1" x14ac:dyDescent="0.3">
      <c r="A255" s="233"/>
    </row>
    <row r="256" spans="1:1" x14ac:dyDescent="0.3">
      <c r="A256" s="233"/>
    </row>
    <row r="257" spans="1:1" x14ac:dyDescent="0.3">
      <c r="A257" s="233"/>
    </row>
    <row r="258" spans="1:1" x14ac:dyDescent="0.3">
      <c r="A258" s="233"/>
    </row>
    <row r="259" spans="1:1" x14ac:dyDescent="0.3">
      <c r="A259" s="233"/>
    </row>
    <row r="260" spans="1:1" x14ac:dyDescent="0.3">
      <c r="A260" s="233"/>
    </row>
    <row r="261" spans="1:1" x14ac:dyDescent="0.3">
      <c r="A261" s="233"/>
    </row>
    <row r="262" spans="1:1" x14ac:dyDescent="0.3">
      <c r="A262" s="233"/>
    </row>
    <row r="263" spans="1:1" x14ac:dyDescent="0.3">
      <c r="A263" s="233"/>
    </row>
    <row r="264" spans="1:1" x14ac:dyDescent="0.3">
      <c r="A264" s="233"/>
    </row>
    <row r="265" spans="1:1" x14ac:dyDescent="0.3">
      <c r="A265" s="233"/>
    </row>
    <row r="266" spans="1:1" x14ac:dyDescent="0.3">
      <c r="A266" s="233"/>
    </row>
    <row r="267" spans="1:1" x14ac:dyDescent="0.3">
      <c r="A267" s="233"/>
    </row>
    <row r="268" spans="1:1" x14ac:dyDescent="0.3">
      <c r="A268" s="233"/>
    </row>
    <row r="269" spans="1:1" x14ac:dyDescent="0.3">
      <c r="A269" s="233"/>
    </row>
    <row r="270" spans="1:1" x14ac:dyDescent="0.3">
      <c r="A270" s="233"/>
    </row>
    <row r="271" spans="1:1" x14ac:dyDescent="0.3">
      <c r="A271" s="233"/>
    </row>
    <row r="272" spans="1:1" x14ac:dyDescent="0.3">
      <c r="A272" s="233"/>
    </row>
    <row r="273" spans="1:1" x14ac:dyDescent="0.3">
      <c r="A273" s="233"/>
    </row>
    <row r="274" spans="1:1" x14ac:dyDescent="0.3">
      <c r="A274" s="233"/>
    </row>
    <row r="275" spans="1:1" x14ac:dyDescent="0.3">
      <c r="A275" s="233"/>
    </row>
    <row r="276" spans="1:1" x14ac:dyDescent="0.3">
      <c r="A276" s="233"/>
    </row>
    <row r="277" spans="1:1" x14ac:dyDescent="0.3">
      <c r="A277" s="233"/>
    </row>
    <row r="278" spans="1:1" x14ac:dyDescent="0.3">
      <c r="A278" s="233"/>
    </row>
    <row r="279" spans="1:1" x14ac:dyDescent="0.3">
      <c r="A279" s="233"/>
    </row>
    <row r="280" spans="1:1" x14ac:dyDescent="0.3">
      <c r="A280" s="233"/>
    </row>
    <row r="281" spans="1:1" x14ac:dyDescent="0.3">
      <c r="A281" s="233"/>
    </row>
    <row r="282" spans="1:1" x14ac:dyDescent="0.3">
      <c r="A282" s="233"/>
    </row>
    <row r="283" spans="1:1" x14ac:dyDescent="0.3">
      <c r="A283" s="233"/>
    </row>
    <row r="284" spans="1:1" x14ac:dyDescent="0.3">
      <c r="A284" s="233"/>
    </row>
    <row r="285" spans="1:1" x14ac:dyDescent="0.3">
      <c r="A285" s="233"/>
    </row>
    <row r="286" spans="1:1" x14ac:dyDescent="0.3">
      <c r="A286" s="233"/>
    </row>
    <row r="287" spans="1:1" x14ac:dyDescent="0.3">
      <c r="A287" s="233"/>
    </row>
    <row r="288" spans="1:1" x14ac:dyDescent="0.3">
      <c r="A288" s="233"/>
    </row>
    <row r="289" spans="1:1" x14ac:dyDescent="0.3">
      <c r="A289" s="233"/>
    </row>
    <row r="290" spans="1:1" x14ac:dyDescent="0.3">
      <c r="A290" s="233"/>
    </row>
    <row r="291" spans="1:1" x14ac:dyDescent="0.3">
      <c r="A291" s="233"/>
    </row>
    <row r="292" spans="1:1" x14ac:dyDescent="0.3">
      <c r="A292" s="233"/>
    </row>
    <row r="293" spans="1:1" x14ac:dyDescent="0.3">
      <c r="A293" s="233"/>
    </row>
    <row r="294" spans="1:1" x14ac:dyDescent="0.3">
      <c r="A294" s="233"/>
    </row>
    <row r="295" spans="1:1" x14ac:dyDescent="0.3">
      <c r="A295" s="233"/>
    </row>
    <row r="296" spans="1:1" x14ac:dyDescent="0.3">
      <c r="A296" s="233"/>
    </row>
    <row r="297" spans="1:1" x14ac:dyDescent="0.3">
      <c r="A297" s="233"/>
    </row>
    <row r="298" spans="1:1" x14ac:dyDescent="0.3">
      <c r="A298" s="233"/>
    </row>
    <row r="299" spans="1:1" x14ac:dyDescent="0.3">
      <c r="A299" s="233"/>
    </row>
  </sheetData>
  <sheetProtection algorithmName="SHA-512" hashValue="WjbzoBn8IJw5VC32yUQg1SLyYIoTHdh/QZUesmsImFWV4YRuVO3puKiugxwgsH8f3GTgIvADw/IeIxWmfDqr2g==" saltValue="L8KwK/ZWFpC6TsPQassJ+A==" spinCount="100000" sheet="1" objects="1" scenarios="1"/>
  <mergeCells count="37">
    <mergeCell ref="A105:D105"/>
    <mergeCell ref="A52:D52"/>
    <mergeCell ref="A78:D78"/>
    <mergeCell ref="A97:D97"/>
    <mergeCell ref="A99:A100"/>
    <mergeCell ref="A88:A96"/>
    <mergeCell ref="A65:A66"/>
    <mergeCell ref="A59:D59"/>
    <mergeCell ref="A55:D55"/>
    <mergeCell ref="B57:B58"/>
    <mergeCell ref="B65:B66"/>
    <mergeCell ref="C65:C66"/>
    <mergeCell ref="D65:D66"/>
    <mergeCell ref="A63:D63"/>
    <mergeCell ref="A101:A104"/>
    <mergeCell ref="A4:D4"/>
    <mergeCell ref="A11:A40"/>
    <mergeCell ref="B5:D5"/>
    <mergeCell ref="B6:D6"/>
    <mergeCell ref="B7:D7"/>
    <mergeCell ref="A10:D10"/>
    <mergeCell ref="A111:D111"/>
    <mergeCell ref="A113:A117"/>
    <mergeCell ref="A86:D86"/>
    <mergeCell ref="A45:D45"/>
    <mergeCell ref="A41:D41"/>
    <mergeCell ref="A42:A44"/>
    <mergeCell ref="A107:A110"/>
    <mergeCell ref="C57:C58"/>
    <mergeCell ref="D57:D58"/>
    <mergeCell ref="A57:A58"/>
    <mergeCell ref="A75:D75"/>
    <mergeCell ref="A73:A74"/>
    <mergeCell ref="B73:B74"/>
    <mergeCell ref="C73:C74"/>
    <mergeCell ref="D73:D74"/>
    <mergeCell ref="A68:D68"/>
  </mergeCells>
  <hyperlinks>
    <hyperlink ref="C115" location="Water!A1" display="See Water sheet in this document" xr:uid="{C01C947D-D5D3-4366-8F24-6228F1AEA907}"/>
    <hyperlink ref="C108" location="Waste!A1" display="See Waste sheet in this document" xr:uid="{2DF20A7D-47BC-459C-936A-5C5EF7A7EB32}"/>
    <hyperlink ref="C99" location="'GHG&amp;Energy'!A1" display="See GHG&amp;Energy sheet in this document" xr:uid="{BCA2A525-592E-4CE1-81A8-0D720ED43446}"/>
    <hyperlink ref="C95" location="'Occupational Health and Safety'!A1" display="See Occupational Health and Safety sheet in this document" xr:uid="{29DA3812-8EB4-474E-A4C7-191D51CCCD90}"/>
    <hyperlink ref="C80" location="Employee!A1" display="See Employee sheet in this document" xr:uid="{3BCC58AA-A031-4143-8CC3-057D1736D6CB}"/>
    <hyperlink ref="C77" location="Economic!A1" display="See Economic sheet in this document" xr:uid="{CF3A719A-9C66-41FC-80F6-309AE1205713}"/>
    <hyperlink ref="C82" location="Employee!A1" display="See Employee sheet in this document" xr:uid="{5D9480F2-F20C-466E-AEBE-AE63F91C8500}"/>
    <hyperlink ref="C85" location="Employee!A1" display="See Employee sheet in this document" xr:uid="{B293A0D8-7DCC-41D7-9081-A02A9A377D7D}"/>
    <hyperlink ref="C96" location="'Occupational Health and Safety'!A1" display="See Occupational Health and Safety sheet in this document" xr:uid="{039F2E97-02B4-4F73-8889-07764563B83F}"/>
    <hyperlink ref="C104" location="'GHG&amp;Energy'!A1" display="See GHG&amp;Energy sheet in this document" xr:uid="{EB8A3BAF-5F91-4C76-9A19-7635D1698910}"/>
    <hyperlink ref="C103" location="'GHG&amp;Energy'!A1" display="See GHG&amp;Energy sheet in this document" xr:uid="{03A15AEB-00AD-438B-8715-66933D8E9355}"/>
    <hyperlink ref="C102" location="'GHG&amp;Energy'!A1" display="See GHG&amp;Energy sheet in this document" xr:uid="{97BB0C94-FC49-456B-BE4C-003DC5A05FFE}"/>
    <hyperlink ref="C101" location="'GHG&amp;Energy'!A1" display="See GHG&amp;Energy sheet in this document" xr:uid="{00BF3F9C-7066-430B-A9F8-BA18A0D0A0A6}"/>
    <hyperlink ref="C100" location="'GHG&amp;Energy'!A1" display="See GHG&amp;Energy sheet in this document" xr:uid="{761EBA81-3A97-458E-BCB6-B43627577523}"/>
    <hyperlink ref="C109" location="Waste!A1" display="See Waste sheet in this document" xr:uid="{E14378E1-9B9F-42C5-AA5C-E9B83D4E458B}"/>
    <hyperlink ref="C110" location="Waste!A1" display="See Waste sheet in this document" xr:uid="{9500D2AB-78C3-4ACE-AF9A-04418E8C9A86}"/>
    <hyperlink ref="C116" location="Water!A1" display="See Water sheet in this document" xr:uid="{2001C90A-B025-484C-B8D6-D45FD123CAFA}"/>
    <hyperlink ref="C117" location="Water!A1" display="See Water sheet in this document" xr:uid="{7F2BCFB5-70D0-49A7-87B3-F639F404ADE7}"/>
    <hyperlink ref="C17" location="Employee!A1" display="See Employee sheet in this document" xr:uid="{409FD3CA-B4CA-4C49-8576-52B267D977EF}"/>
    <hyperlink ref="C18" location="Employee!A1" display="See Employee sheet in this document" xr:uid="{FEE7B4EC-4E7F-4888-841B-FD7F27D414F4}"/>
    <hyperlink ref="C84" location="Employee!A1" display="See Employee sheet in this document" xr:uid="{1AD9559C-222D-4804-836F-4CEB9E924715}"/>
  </hyperlinks>
  <printOptions horizontalCentered="1"/>
  <pageMargins left="0.70866141732283472" right="0.70866141732283472" top="0.39370078740157483" bottom="0.39370078740157483" header="0.31496062992125984" footer="0.31496062992125984"/>
  <pageSetup paperSize="9" scale="61" fitToHeight="0" orientation="landscape" r:id="rId1"/>
  <headerFooter>
    <oddFooter>&amp;L&amp;F&amp;R&amp;P</oddFooter>
  </headerFooter>
  <rowBreaks count="3" manualBreakCount="3">
    <brk id="40" max="3" man="1"/>
    <brk id="74" max="3" man="1"/>
    <brk id="10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Economic</vt:lpstr>
      <vt:lpstr>Employee</vt:lpstr>
      <vt:lpstr>Clinical Staff (only doctors)</vt:lpstr>
      <vt:lpstr>Occupational Health and Safety</vt:lpstr>
      <vt:lpstr>GHG&amp;Energy</vt:lpstr>
      <vt:lpstr>Water</vt:lpstr>
      <vt:lpstr>Waste</vt:lpstr>
      <vt:lpstr>Coverage</vt:lpstr>
      <vt:lpstr>GRI Content Index</vt:lpstr>
      <vt:lpstr>SASB</vt:lpstr>
      <vt:lpstr>'Clinical Staff (only doctors)'!Print_Area</vt:lpstr>
      <vt:lpstr>Coverage!Print_Area</vt:lpstr>
      <vt:lpstr>Economic!Print_Area</vt:lpstr>
      <vt:lpstr>Employee!Print_Area</vt:lpstr>
      <vt:lpstr>'GHG&amp;Energy'!Print_Area</vt:lpstr>
      <vt:lpstr>'GRI Content Index'!Print_Area</vt:lpstr>
      <vt:lpstr>'Occupational Health and Safety'!Print_Area</vt:lpstr>
      <vt:lpstr>SASB!Print_Area</vt:lpstr>
      <vt:lpstr>Waste!Print_Area</vt:lpstr>
      <vt:lpstr>Water!Print_Area</vt:lpstr>
      <vt:lpstr>'Clinical Staff (only doctors)'!Print_Titles</vt:lpstr>
      <vt:lpstr>Coverage!Print_Titles</vt:lpstr>
      <vt:lpstr>Employee!Print_Titles</vt:lpstr>
      <vt:lpstr>'GHG&amp;Energy'!Print_Titles</vt:lpstr>
      <vt:lpstr>'GRI Content Index'!Print_Titles</vt:lpstr>
      <vt:lpstr>'Occupational Health and Safety'!Print_Titles</vt:lpstr>
      <vt:lpstr>SASB!Print_Titles</vt:lpstr>
      <vt:lpstr>Waste!Print_Titles</vt:lpstr>
      <vt:lpstr>Water!Print_Titles</vt:lpstr>
    </vt:vector>
  </TitlesOfParts>
  <Manager/>
  <Company>GLS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Nutnapong Udomkitthaweewat</dc:creator>
  <cp:keywords/>
  <dc:description/>
  <cp:lastModifiedBy>Natchaphon Khoeylao (Art)</cp:lastModifiedBy>
  <cp:revision/>
  <cp:lastPrinted>2025-07-17T03:23:48Z</cp:lastPrinted>
  <dcterms:created xsi:type="dcterms:W3CDTF">2024-12-09T00:56:11Z</dcterms:created>
  <dcterms:modified xsi:type="dcterms:W3CDTF">2025-07-17T04:17:05Z</dcterms:modified>
  <cp:category/>
  <cp:contentStatus/>
</cp:coreProperties>
</file>